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defaultThemeVersion="166925"/>
  <mc:AlternateContent xmlns:mc="http://schemas.openxmlformats.org/markup-compatibility/2006">
    <mc:Choice Requires="x15">
      <x15ac:absPath xmlns:x15ac="http://schemas.microsoft.com/office/spreadsheetml/2010/11/ac" url="G:\My Drive\24. Adhoc Nutirent Budget Calcs\HantsAvon\Rowan Tree Cottage\"/>
    </mc:Choice>
  </mc:AlternateContent>
  <xr:revisionPtr revIDLastSave="0" documentId="13_ncr:1_{72297389-513A-48B1-88BB-D6E6E5B1EC48}"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120" yWindow="-120" windowWidth="29040" windowHeight="15720" tabRatio="801" activeTab="2"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<sst xmlns="http://schemas.openxmlformats.org/spreadsheetml/2006/main" count="1106" uniqueCount="417">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</sst>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13" dataDxfId="112">
  <autoFilter ref="A10:B15" xr:uid="{7EBF9311-A278-4083-BF4D-937B4AAC2ED7}">
    <filterColumn colId="0" hiddenButton="1"/>
    <filterColumn colId="1" hiddenButton="1"/>
  </autoFilter>
  <tableColumns count="2">
    <tableColumn id="1" xr3:uid="{D307493E-2059-46BA-8359-3AF9476DA77C}" name="Topic of each table" dataDxfId="111"/>
    <tableColumn id="2" xr3:uid="{232F3596-0F30-49C4-AE95-A48E7051B620}" name="Link to each worksheet" dataDxfId="11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9" dataDxfId="107" headerRowBorderDxfId="108" tableBorderDxfId="106" totalsRowBorderDxfId="105">
  <autoFilter ref="A42:A46" xr:uid="{64981484-4795-461F-A3C7-626CD012A06C}">
    <filterColumn colId="0" hiddenButton="1"/>
  </autoFilter>
  <tableColumns count="1">
    <tableColumn id="1" xr3:uid="{F955E827-6C2D-4DAA-893A-D0A3AA8CBF38}" name="Description of the information:" dataDxfId="104"/>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03" dataDxfId="101" headerRowBorderDxfId="102" tableBorderDxfId="100" totalsRowBorderDxfId="99">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98"/>
    <tableColumn id="2" xr3:uid="{D22CDBE7-9B75-4248-A951-0D061DAA9F1C}" name="Data entry column - user inputs required" dataDxfId="97"/>
    <tableColumn id="4" xr3:uid="{20424A8D-23FA-4C1D-B394-6A4A0726E8D6}" name="Additional data entry column - user inputs may be required" dataDxfId="9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95" dataDxfId="93" headerRowBorderDxfId="94" tableBorderDxfId="92">
  <autoFilter ref="A14:B22" xr:uid="{B50C45A2-2A77-478E-B226-DC5B3B2EA72E}">
    <filterColumn colId="0" hiddenButton="1"/>
    <filterColumn colId="1" hiddenButton="1"/>
  </autoFilter>
  <tableColumns count="2">
    <tableColumn id="1" xr3:uid="{FA8C78F6-50A3-498F-8975-6D1EC817B86B}" name="Description of values generated" dataDxfId="91"/>
    <tableColumn id="2" xr3:uid="{150A0AA5-FDF2-4BA1-A9A8-36A566F3E6CC}" name="Values generated" dataDxfId="90"/>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89" dataDxfId="87" headerRowBorderDxfId="88" tableBorderDxfId="86" totalsRowBorderDxfId="85">
  <autoFilter ref="A4:B8" xr:uid="{E51AE02F-7B0C-4640-BEBD-8FD46432F29C}">
    <filterColumn colId="0" hiddenButton="1"/>
    <filterColumn colId="1" hiddenButton="1"/>
  </autoFilter>
  <tableColumns count="2">
    <tableColumn id="1" xr3:uid="{C513A266-837A-4378-8552-D156135B549F}" name="Description of required information" dataDxfId="84"/>
    <tableColumn id="2" xr3:uid="{9FEADC6D-D9F7-40A8-AB95-390DAB627A00}" name="Data entry column - user inputs required" dataDxfId="8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2" dataDxfId="80" headerRowBorderDxfId="81" tableBorderDxfId="79" totalsRowBorderDxfId="78">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77"/>
    <tableColumn id="2" xr3:uid="{DA6AF240-7DDF-40CC-B3C9-0A6C10900A68}" name="Area (ha) - user inputs required" dataDxfId="76"/>
    <tableColumn id="4" xr3:uid="{D46D9DE3-2913-45A9-81EF-5C0B16A60B70}" name="Annual phosphorus export  _x000a_(kg TP/yr)" dataDxfId="75"/>
    <tableColumn id="5" xr3:uid="{B35F3CE8-F7D9-4526-B8D6-064B09EE0E77}" name="Notes on data" dataDxfId="74"/>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73" dataDxfId="72">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1"/>
    <tableColumn id="2" xr3:uid="{2BF0443C-5885-452F-9860-409F1647E1C1}" name="Area (ha) - user inputs required" dataDxfId="70"/>
    <tableColumn id="4" xr3:uid="{D4EA72A6-0C9C-4A1E-8AAC-10EB38F195A8}" name="Annual phosphorus export_x000a_(kg TP/yr)" dataDxfId="69"/>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68" dataDxfId="67">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66"/>
    <tableColumn id="2" xr3:uid="{72D29FD7-7898-4191-A97D-55B2AC2A6039}" name="SuDS catchment area (ha) - user inputs required" dataDxfId="65"/>
    <tableColumn id="10" xr3:uid="{C118AB6C-A0C7-46A0-B4D4-823E8172F281}" name="Percentage of flow entering the SuDS (%) - user inputs required" dataDxfId="64"/>
    <tableColumn id="4" xr3:uid="{C9DF269B-9235-47CA-9628-CA0EAEA7E887}" name="Annual phosphorus inputs to SuDS feature(s)_x000a_(kg T/yr)" dataDxfId="63">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2"/>
    <tableColumn id="8" xr3:uid="{6CE040BE-33E5-44DA-B389-E1BC789E21E5}" name="TP removal rate for features - user specified (%) - user inputs required" dataDxfId="61">
      <calculatedColumnFormula>IF(OR(#REF!="No",ISBLANK(#REF!)),"",IF(#REF!="Yes","","TN removal rate - user specified (%)"))</calculatedColumnFormula>
    </tableColumn>
    <tableColumn id="14" xr3:uid="{1156F97A-C06E-4041-A8E9-274F94CC02BE}" name="Annual phosphorus load removed by SuDS_x000a_(kg TP/yr)" dataDxfId="60"/>
    <tableColumn id="6" xr3:uid="{E06A970A-6835-4E49-9119-FEAF7BC8D4A0}" name="Notes on data" dataDxfId="59">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120" dataDxfId="118" headerRowBorderDxfId="119" tableBorderDxfId="117" totalsRowBorderDxfId="116">
  <autoFilter ref="A4:B14" xr:uid="{A0BD0106-977A-4B15-9C53-C66CDF6772BD}">
    <filterColumn colId="0" hiddenButton="1"/>
    <filterColumn colId="1" hiddenButton="1"/>
  </autoFilter>
  <tableColumns count="2">
    <tableColumn id="1" xr3:uid="{31004191-352C-44A7-A242-30E88F4CD5ED}" name="Description of values generated" dataDxfId="115"/>
    <tableColumn id="2" xr3:uid="{C357CE45-1FD7-4EF9-804B-579D3A1CC1A7}" name="Values generated" dataDxfId="11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53" zoomScaleNormal="100" workbookViewId="0"/>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45" customHeight="1" x14ac:dyDescent="0.25">
      <c r="A1" s="5" t="s">
        <v>0</v>
      </c>
    </row>
    <row r="2" spans="1:2" ht="23.45" customHeight="1" x14ac:dyDescent="0.25">
      <c r="A2" s="112" t="s">
        <v>1</v>
      </c>
    </row>
    <row r="3" spans="1:2" ht="24" customHeight="1" x14ac:dyDescent="0.25">
      <c r="A3" s="7" t="s">
        <v>2</v>
      </c>
    </row>
    <row r="4" spans="1:2" ht="23.1" customHeight="1" x14ac:dyDescent="0.25">
      <c r="A4" s="7" t="s">
        <v>3</v>
      </c>
    </row>
    <row r="5" spans="1:2" ht="26.25" customHeight="1" x14ac:dyDescent="0.25">
      <c r="A5" s="7" t="s">
        <v>4</v>
      </c>
    </row>
    <row r="6" spans="1:2" ht="26.25" customHeight="1" x14ac:dyDescent="0.25">
      <c r="A6" s="7" t="s">
        <v>5</v>
      </c>
    </row>
    <row r="7" spans="1:2" ht="39.6" customHeight="1" x14ac:dyDescent="0.25">
      <c r="A7" s="7" t="s">
        <v>6</v>
      </c>
    </row>
    <row r="8" spans="1:2" ht="40.5" customHeight="1" x14ac:dyDescent="0.25">
      <c r="A8" s="7" t="s">
        <v>7</v>
      </c>
    </row>
    <row r="9" spans="1:2" ht="37.5" customHeight="1" x14ac:dyDescent="0.25">
      <c r="A9" s="8" t="s">
        <v>8</v>
      </c>
    </row>
    <row r="10" spans="1:2" ht="37.5" customHeight="1" x14ac:dyDescent="0.25">
      <c r="A10" s="9" t="s">
        <v>9</v>
      </c>
      <c r="B10" s="10" t="s">
        <v>10</v>
      </c>
    </row>
    <row r="11" spans="1:2" ht="20.100000000000001" customHeight="1" x14ac:dyDescent="0.25">
      <c r="A11" s="7" t="s">
        <v>11</v>
      </c>
      <c r="B11" s="11" t="s">
        <v>12</v>
      </c>
    </row>
    <row r="12" spans="1:2" ht="20.100000000000001" customHeight="1" x14ac:dyDescent="0.25">
      <c r="A12" s="7" t="s">
        <v>13</v>
      </c>
      <c r="B12" s="11" t="s">
        <v>14</v>
      </c>
    </row>
    <row r="13" spans="1:2" ht="20.100000000000001" customHeight="1" x14ac:dyDescent="0.25">
      <c r="A13" s="7" t="s">
        <v>15</v>
      </c>
      <c r="B13" s="11" t="s">
        <v>16</v>
      </c>
    </row>
    <row r="14" spans="1:2" ht="20.100000000000001" customHeight="1" x14ac:dyDescent="0.25">
      <c r="A14" s="7" t="s">
        <v>17</v>
      </c>
      <c r="B14" s="11" t="s">
        <v>18</v>
      </c>
    </row>
    <row r="15" spans="1:2" ht="20.100000000000001" customHeight="1" x14ac:dyDescent="0.25">
      <c r="A15" s="7" t="s">
        <v>19</v>
      </c>
      <c r="B15" s="11" t="s">
        <v>20</v>
      </c>
    </row>
    <row r="16" spans="1:2" ht="37.5" customHeight="1" x14ac:dyDescent="0.25">
      <c r="A16" s="8" t="s">
        <v>21</v>
      </c>
      <c r="B16" s="12"/>
    </row>
    <row r="17" spans="1:2" ht="20.25" customHeight="1" x14ac:dyDescent="0.25">
      <c r="A17" s="7" t="s">
        <v>22</v>
      </c>
      <c r="B17" s="12"/>
    </row>
    <row r="18" spans="1:2" ht="36.75" customHeight="1" x14ac:dyDescent="0.25">
      <c r="A18" s="7" t="s">
        <v>23</v>
      </c>
      <c r="B18" s="12"/>
    </row>
    <row r="19" spans="1:2" ht="36.75" customHeight="1" x14ac:dyDescent="0.25">
      <c r="A19" s="7" t="s">
        <v>24</v>
      </c>
      <c r="B19" s="12"/>
    </row>
    <row r="20" spans="1:2" ht="67.5" customHeight="1" x14ac:dyDescent="0.25">
      <c r="A20" s="7" t="s">
        <v>25</v>
      </c>
    </row>
    <row r="21" spans="1:2" ht="33" customHeight="1" x14ac:dyDescent="0.25">
      <c r="A21" s="7" t="s">
        <v>26</v>
      </c>
    </row>
    <row r="22" spans="1:2" ht="25.5" customHeight="1" x14ac:dyDescent="0.25">
      <c r="A22" s="11" t="s">
        <v>27</v>
      </c>
    </row>
    <row r="23" spans="1:2" ht="22.5" customHeight="1" x14ac:dyDescent="0.25">
      <c r="A23" s="7" t="s">
        <v>28</v>
      </c>
    </row>
    <row r="24" spans="1:2" ht="30" x14ac:dyDescent="0.25">
      <c r="A24" s="7" t="s">
        <v>29</v>
      </c>
    </row>
    <row r="25" spans="1:2" ht="37.5" customHeight="1" x14ac:dyDescent="0.25">
      <c r="A25" s="7" t="s">
        <v>30</v>
      </c>
    </row>
    <row r="26" spans="1:2" ht="54" customHeight="1" x14ac:dyDescent="0.25">
      <c r="A26" s="113" t="s">
        <v>31</v>
      </c>
    </row>
    <row r="27" spans="1:2" ht="38.450000000000003" customHeight="1" x14ac:dyDescent="0.25">
      <c r="A27" s="7" t="s">
        <v>32</v>
      </c>
    </row>
    <row r="28" spans="1:2" ht="37.5" customHeight="1" x14ac:dyDescent="0.25">
      <c r="A28" s="8" t="s">
        <v>33</v>
      </c>
    </row>
    <row r="29" spans="1:2" ht="22.5" customHeight="1" x14ac:dyDescent="0.25">
      <c r="A29" s="7" t="s">
        <v>34</v>
      </c>
    </row>
    <row r="30" spans="1:2" ht="50.25" customHeight="1" x14ac:dyDescent="0.25">
      <c r="A30" s="7" t="s">
        <v>35</v>
      </c>
    </row>
    <row r="31" spans="1:2" ht="51.75" customHeight="1" x14ac:dyDescent="0.25">
      <c r="A31" s="7" t="s">
        <v>36</v>
      </c>
    </row>
    <row r="32" spans="1:2" ht="161.44999999999999" customHeight="1" x14ac:dyDescent="0.25">
      <c r="A32" s="7" t="s">
        <v>37</v>
      </c>
    </row>
    <row r="33" spans="1:2" ht="53.1" customHeight="1" x14ac:dyDescent="0.25">
      <c r="A33" s="7" t="s">
        <v>38</v>
      </c>
    </row>
    <row r="34" spans="1:2" ht="43.5" customHeight="1" x14ac:dyDescent="0.25">
      <c r="A34" s="7" t="s">
        <v>39</v>
      </c>
    </row>
    <row r="35" spans="1:2" ht="39.950000000000003" customHeight="1" x14ac:dyDescent="0.25">
      <c r="A35" s="7" t="s">
        <v>40</v>
      </c>
    </row>
    <row r="36" spans="1:2" ht="156.6" customHeight="1" x14ac:dyDescent="0.25">
      <c r="A36" s="7" t="s">
        <v>41</v>
      </c>
    </row>
    <row r="37" spans="1:2" ht="37.5" customHeight="1" x14ac:dyDescent="0.25">
      <c r="A37" s="8" t="s">
        <v>42</v>
      </c>
    </row>
    <row r="38" spans="1:2" ht="79.5" customHeight="1" x14ac:dyDescent="0.25">
      <c r="A38" s="7" t="s">
        <v>43</v>
      </c>
    </row>
    <row r="39" spans="1:2" ht="72" customHeight="1" x14ac:dyDescent="0.25">
      <c r="A39" s="11" t="s">
        <v>44</v>
      </c>
    </row>
    <row r="40" spans="1:2" ht="29.1" customHeight="1" x14ac:dyDescent="0.25">
      <c r="A40" s="11" t="s">
        <v>45</v>
      </c>
    </row>
    <row r="41" spans="1:2" ht="36.950000000000003" customHeight="1" x14ac:dyDescent="0.25">
      <c r="A41" s="8" t="s">
        <v>46</v>
      </c>
    </row>
    <row r="42" spans="1:2" ht="37.5" customHeight="1" x14ac:dyDescent="0.25">
      <c r="A42" s="9" t="s">
        <v>47</v>
      </c>
      <c r="B42" s="13"/>
    </row>
    <row r="43" spans="1:2" ht="41.45" customHeight="1" x14ac:dyDescent="0.25">
      <c r="A43" s="113" t="s">
        <v>48</v>
      </c>
      <c r="B43" s="14"/>
    </row>
    <row r="44" spans="1:2" ht="27" customHeight="1" x14ac:dyDescent="0.25">
      <c r="A44" s="113" t="s">
        <v>49</v>
      </c>
      <c r="B44" s="14"/>
    </row>
    <row r="45" spans="1:2" ht="42.6" customHeight="1" x14ac:dyDescent="0.25">
      <c r="A45" s="11" t="s">
        <v>50</v>
      </c>
      <c r="B45" s="14"/>
    </row>
    <row r="46" spans="1:2" ht="41.45" customHeight="1" x14ac:dyDescent="0.25">
      <c r="A46" s="114" t="s">
        <v>51</v>
      </c>
      <c r="B46" s="14"/>
    </row>
    <row r="47" spans="1:2" ht="36.950000000000003" customHeight="1" x14ac:dyDescent="0.25">
      <c r="A47" s="8" t="s">
        <v>52</v>
      </c>
    </row>
    <row r="48" spans="1:2" ht="56.45" customHeight="1" x14ac:dyDescent="0.25">
      <c r="A48" s="7" t="s">
        <v>53</v>
      </c>
    </row>
    <row r="49" spans="1:1" ht="207.95" customHeight="1" x14ac:dyDescent="0.25">
      <c r="A49" s="7" t="s">
        <v>54</v>
      </c>
    </row>
    <row r="50" spans="1:1" ht="29.1" customHeight="1" x14ac:dyDescent="0.25">
      <c r="A50" s="16" t="s">
        <v>55</v>
      </c>
    </row>
    <row r="51" spans="1:1" ht="35.450000000000003" customHeight="1" x14ac:dyDescent="0.25">
      <c r="A51" s="8" t="s">
        <v>56</v>
      </c>
    </row>
    <row r="52" spans="1:1" ht="36.75" customHeight="1" x14ac:dyDescent="0.25">
      <c r="A52" s="7" t="s">
        <v>57</v>
      </c>
    </row>
    <row r="53" spans="1:1" ht="195.6" customHeight="1" x14ac:dyDescent="0.25">
      <c r="A53" s="7" t="s">
        <v>58</v>
      </c>
    </row>
    <row r="54" spans="1:1" ht="37.5" customHeight="1" x14ac:dyDescent="0.25">
      <c r="A54" s="8" t="s">
        <v>59</v>
      </c>
    </row>
    <row r="55" spans="1:1" ht="25.5" customHeight="1" x14ac:dyDescent="0.25">
      <c r="A55" s="7" t="s">
        <v>60</v>
      </c>
    </row>
    <row r="56" spans="1:1" ht="23.25" customHeight="1" x14ac:dyDescent="0.25">
      <c r="A56" s="7" t="s">
        <v>61</v>
      </c>
    </row>
    <row r="57" spans="1:1" ht="39" customHeight="1" x14ac:dyDescent="0.25">
      <c r="A57" s="7" t="s">
        <v>62</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2" zoomScaleNormal="100" workbookViewId="0">
      <selection activeCell="C11" sqref="C11"/>
    </sheetView>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5" t="s">
        <v>12</v>
      </c>
    </row>
    <row r="2" spans="1:5" ht="409.5" customHeight="1" x14ac:dyDescent="0.25">
      <c r="A2" s="124" t="s">
        <v>63</v>
      </c>
    </row>
    <row r="3" spans="1:5" ht="51.6" customHeight="1" x14ac:dyDescent="0.25">
      <c r="A3" s="8" t="s">
        <v>64</v>
      </c>
      <c r="B3" s="15"/>
      <c r="C3" s="6"/>
    </row>
    <row r="4" spans="1:5" ht="47.25" x14ac:dyDescent="0.25">
      <c r="A4" s="1" t="s">
        <v>65</v>
      </c>
      <c r="B4" s="2" t="s">
        <v>66</v>
      </c>
      <c r="C4" s="2" t="s">
        <v>67</v>
      </c>
    </row>
    <row r="5" spans="1:5" ht="24.6" customHeight="1" x14ac:dyDescent="0.25">
      <c r="A5" s="18" t="s">
        <v>68</v>
      </c>
      <c r="B5" s="29">
        <v>46388</v>
      </c>
      <c r="C5" s="19"/>
    </row>
    <row r="6" spans="1:5" ht="24.6" customHeight="1" x14ac:dyDescent="0.25">
      <c r="A6" s="18" t="s">
        <v>69</v>
      </c>
      <c r="B6" s="30">
        <v>2.4</v>
      </c>
      <c r="C6" s="19"/>
    </row>
    <row r="7" spans="1:5" ht="24.6" customHeight="1" x14ac:dyDescent="0.25">
      <c r="A7" s="18" t="s">
        <v>70</v>
      </c>
      <c r="B7" s="31">
        <v>120</v>
      </c>
      <c r="C7" s="19"/>
    </row>
    <row r="8" spans="1:5" ht="24.6" customHeight="1" x14ac:dyDescent="0.25">
      <c r="A8" s="18" t="s">
        <v>71</v>
      </c>
      <c r="B8" s="31">
        <v>1</v>
      </c>
      <c r="C8" s="19"/>
    </row>
    <row r="9" spans="1:5" ht="39.6" customHeight="1" x14ac:dyDescent="0.25">
      <c r="A9" s="18" t="s">
        <v>72</v>
      </c>
      <c r="B9" s="31" t="s">
        <v>163</v>
      </c>
      <c r="C9" s="19"/>
    </row>
    <row r="10" spans="1:5" ht="24.6" customHeight="1" x14ac:dyDescent="0.25">
      <c r="A10" s="18" t="s">
        <v>73</v>
      </c>
      <c r="B10" s="117" t="str">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Enter value in cell C10</v>
      </c>
      <c r="C10" s="131">
        <v>0.6</v>
      </c>
    </row>
    <row r="11" spans="1:5" ht="24.6"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25">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74</v>
      </c>
    </row>
    <row r="13" spans="1:5" ht="37.5" customHeight="1" x14ac:dyDescent="0.25">
      <c r="A13" s="8" t="s">
        <v>75</v>
      </c>
      <c r="B13" s="6"/>
    </row>
    <row r="14" spans="1:5" ht="21" customHeight="1" x14ac:dyDescent="0.25">
      <c r="A14" s="32" t="s">
        <v>76</v>
      </c>
      <c r="B14" s="2" t="s">
        <v>77</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6"/>
    </row>
    <row r="16" spans="1:5" ht="23.25" customHeight="1" x14ac:dyDescent="0.25">
      <c r="A16" s="25" t="s">
        <v>78</v>
      </c>
      <c r="B16" s="115">
        <f>IF(ISBLANK(B8),0,B6*B8)</f>
        <v>2.4</v>
      </c>
    </row>
    <row r="17" spans="1:2" ht="23.25" customHeight="1" x14ac:dyDescent="0.25">
      <c r="A17" s="26" t="s">
        <v>79</v>
      </c>
      <c r="B17" s="42">
        <f>IFERROR(B16*B7,0)</f>
        <v>288</v>
      </c>
    </row>
    <row r="18" spans="1:2" ht="23.25" customHeight="1" x14ac:dyDescent="0.2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0.06</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abSelected="1" topLeftCell="A7" zoomScaleNormal="100" workbookViewId="0">
      <selection activeCell="B11" sqref="B11"/>
    </sheetView>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x14ac:dyDescent="0.25">
      <c r="A1" s="5" t="s">
        <v>14</v>
      </c>
      <c r="B1" s="36"/>
      <c r="C1" s="36"/>
      <c r="D1" s="36"/>
    </row>
    <row r="2" spans="1:6" ht="409.5" customHeight="1" x14ac:dyDescent="0.25">
      <c r="A2" s="7" t="s">
        <v>81</v>
      </c>
      <c r="B2" s="36"/>
      <c r="C2" s="36"/>
      <c r="D2" s="36"/>
      <c r="E2" s="15"/>
      <c r="F2" s="6"/>
    </row>
    <row r="3" spans="1:6" ht="37.5" customHeight="1" x14ac:dyDescent="0.25">
      <c r="A3" s="8" t="s">
        <v>82</v>
      </c>
      <c r="B3" s="38"/>
      <c r="C3" s="38"/>
      <c r="E3" s="6"/>
      <c r="F3" s="6"/>
    </row>
    <row r="4" spans="1:6" ht="38.85" customHeight="1" x14ac:dyDescent="0.25">
      <c r="A4" s="4" t="s">
        <v>65</v>
      </c>
      <c r="B4" s="85" t="s">
        <v>66</v>
      </c>
      <c r="C4" s="38"/>
      <c r="E4" s="6"/>
      <c r="F4" s="6"/>
    </row>
    <row r="5" spans="1:6" ht="29.85" customHeight="1" x14ac:dyDescent="0.25">
      <c r="A5" s="18" t="s">
        <v>83</v>
      </c>
      <c r="B5" s="44" t="s">
        <v>179</v>
      </c>
      <c r="C5" s="6"/>
      <c r="D5" s="6"/>
      <c r="E5" s="6"/>
      <c r="F5" s="39"/>
    </row>
    <row r="6" spans="1:6" ht="29.85" customHeight="1" x14ac:dyDescent="0.25">
      <c r="A6" s="18" t="s">
        <v>84</v>
      </c>
      <c r="B6" s="45" t="s">
        <v>398</v>
      </c>
      <c r="C6" s="6"/>
      <c r="D6" s="6"/>
      <c r="E6" s="6"/>
      <c r="F6" s="6"/>
    </row>
    <row r="7" spans="1:6" ht="29.85" customHeight="1" x14ac:dyDescent="0.25">
      <c r="A7" s="18" t="s">
        <v>85</v>
      </c>
      <c r="B7" s="46" t="s">
        <v>378</v>
      </c>
      <c r="C7" s="6"/>
      <c r="D7" s="6"/>
      <c r="E7" s="6"/>
      <c r="F7" s="6"/>
    </row>
    <row r="8" spans="1:6" ht="29.85" customHeight="1" x14ac:dyDescent="0.25">
      <c r="A8" s="21" t="s">
        <v>86</v>
      </c>
      <c r="B8" s="47" t="s">
        <v>408</v>
      </c>
      <c r="C8" s="6"/>
      <c r="D8" s="6"/>
      <c r="E8" s="6"/>
      <c r="F8" s="6"/>
    </row>
    <row r="9" spans="1:6" ht="48" customHeight="1" x14ac:dyDescent="0.25">
      <c r="A9" s="8" t="s">
        <v>87</v>
      </c>
      <c r="B9" s="40"/>
      <c r="C9" s="6"/>
      <c r="D9" s="6"/>
      <c r="E9" s="6"/>
      <c r="F9" s="6"/>
    </row>
    <row r="10" spans="1:6" ht="66" customHeight="1" x14ac:dyDescent="0.25">
      <c r="A10" s="1" t="s">
        <v>88</v>
      </c>
      <c r="B10" s="2" t="s">
        <v>89</v>
      </c>
      <c r="C10" s="2" t="s">
        <v>90</v>
      </c>
      <c r="D10" s="2" t="s">
        <v>91</v>
      </c>
      <c r="E10" s="6"/>
      <c r="F10" s="39"/>
    </row>
    <row r="11" spans="1:6" ht="42.95" customHeight="1" x14ac:dyDescent="0.25">
      <c r="A11" s="48" t="s">
        <v>349</v>
      </c>
      <c r="B11" s="30">
        <v>0.01</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1.8515227268999991E-2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t="s">
        <v>344</v>
      </c>
      <c r="B12" s="30">
        <v>7.4999999999999997E-2</v>
      </c>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1.5E-3</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42">
        <f>SUM(B11:B27)</f>
        <v>8.4999999999999992E-2</v>
      </c>
      <c r="C28" s="42">
        <f>SUM(C11:C27)</f>
        <v>2.0015227268999992E-2</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7" sqref="B7"/>
    </sheetView>
  </sheetViews>
  <sheetFormatPr defaultColWidth="9.140625" defaultRowHeight="14.25" x14ac:dyDescent="0.2"/>
  <cols>
    <col min="1" max="1" width="67.7109375" style="52" customWidth="1"/>
    <col min="2" max="2" width="22.85546875" style="52" customWidth="1"/>
    <col min="3" max="3" width="24.5703125" style="52" customWidth="1"/>
    <col min="4" max="473" width="8.5703125" style="52" customWidth="1"/>
    <col min="474" max="16384" width="9.140625" style="52"/>
  </cols>
  <sheetData>
    <row r="1" spans="1:3" ht="50.25" customHeight="1" x14ac:dyDescent="0.2">
      <c r="A1" s="5" t="s">
        <v>16</v>
      </c>
      <c r="B1" s="51"/>
      <c r="C1" s="51"/>
    </row>
    <row r="2" spans="1:3" ht="373.5" customHeight="1" x14ac:dyDescent="0.2">
      <c r="A2" s="7" t="s">
        <v>93</v>
      </c>
      <c r="B2" s="53"/>
      <c r="C2" s="51"/>
    </row>
    <row r="3" spans="1:3" ht="51" customHeight="1" x14ac:dyDescent="0.25">
      <c r="A3" s="8" t="s">
        <v>94</v>
      </c>
      <c r="B3" s="54"/>
      <c r="C3" s="54"/>
    </row>
    <row r="4" spans="1:3" ht="56.25" customHeight="1" x14ac:dyDescent="0.2">
      <c r="A4" s="59" t="s">
        <v>95</v>
      </c>
      <c r="B4" s="59" t="s">
        <v>89</v>
      </c>
      <c r="C4" s="59" t="s">
        <v>96</v>
      </c>
    </row>
    <row r="5" spans="1:3" ht="23.25" customHeight="1" x14ac:dyDescent="0.2">
      <c r="A5" s="61" t="s">
        <v>349</v>
      </c>
      <c r="B5" s="30">
        <v>1.7999999999999999E-2</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3.3327409084199976E-2</v>
      </c>
    </row>
    <row r="6" spans="1:3" ht="23.25" customHeight="1" x14ac:dyDescent="0.2">
      <c r="A6" s="62" t="s">
        <v>344</v>
      </c>
      <c r="B6" s="63">
        <v>6.7000000000000004E-2</v>
      </c>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1.34E-3</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92</v>
      </c>
      <c r="B22" s="56">
        <f>SUM(B5:B21)</f>
        <v>8.5000000000000006E-2</v>
      </c>
      <c r="C22" s="56">
        <f>SUM(C5:C21)</f>
        <v>3.4667409084199977E-2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5" t="s">
        <v>97</v>
      </c>
      <c r="B1" s="51"/>
      <c r="C1" s="51"/>
      <c r="D1" s="51"/>
    </row>
    <row r="2" spans="1:11" ht="409.6" customHeight="1" x14ac:dyDescent="0.25">
      <c r="A2" s="7" t="s">
        <v>98</v>
      </c>
      <c r="B2" s="66"/>
      <c r="C2" s="66"/>
      <c r="D2" s="66"/>
    </row>
    <row r="3" spans="1:11" ht="53.25" customHeight="1" x14ac:dyDescent="0.25">
      <c r="A3" s="84" t="s">
        <v>99</v>
      </c>
      <c r="B3" s="66"/>
      <c r="C3" s="66"/>
      <c r="D3" s="66"/>
    </row>
    <row r="4" spans="1:11" ht="97.5" customHeight="1" x14ac:dyDescent="0.25">
      <c r="A4" s="60" t="s">
        <v>100</v>
      </c>
      <c r="B4" s="60" t="s">
        <v>101</v>
      </c>
      <c r="C4" s="60" t="s">
        <v>102</v>
      </c>
      <c r="D4" s="60" t="s">
        <v>103</v>
      </c>
      <c r="E4" s="60" t="s">
        <v>104</v>
      </c>
      <c r="F4" s="60" t="s">
        <v>105</v>
      </c>
      <c r="G4" s="60" t="s">
        <v>106</v>
      </c>
      <c r="H4" s="69" t="s">
        <v>91</v>
      </c>
    </row>
    <row r="5" spans="1:11" ht="36" customHeight="1" x14ac:dyDescent="0.25">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election activeCell="B5" sqref="B5"/>
    </sheetView>
  </sheetViews>
  <sheetFormatPr defaultColWidth="9.140625" defaultRowHeight="14.25"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5" t="s">
        <v>107</v>
      </c>
      <c r="B1" s="51"/>
    </row>
    <row r="2" spans="1:4" ht="249" customHeight="1" x14ac:dyDescent="0.25">
      <c r="A2" s="55" t="s">
        <v>108</v>
      </c>
      <c r="B2" s="75"/>
      <c r="C2" s="74"/>
      <c r="D2" s="74"/>
    </row>
    <row r="3" spans="1:4" ht="50.25" customHeight="1" x14ac:dyDescent="0.25">
      <c r="A3" s="8" t="s">
        <v>109</v>
      </c>
      <c r="B3" s="58"/>
      <c r="C3" s="74"/>
      <c r="D3" s="74"/>
    </row>
    <row r="4" spans="1:4" ht="24.75" customHeight="1" x14ac:dyDescent="0.25">
      <c r="A4" s="32" t="s">
        <v>76</v>
      </c>
      <c r="B4" s="2" t="s">
        <v>77</v>
      </c>
    </row>
    <row r="5" spans="1:4" ht="24.75" customHeight="1" x14ac:dyDescent="0.25">
      <c r="A5" s="76" t="s">
        <v>110</v>
      </c>
      <c r="B5" s="77">
        <f>Nutrients_from_wastewater!B18</f>
        <v>0.06</v>
      </c>
    </row>
    <row r="6" spans="1:4" ht="24.75" customHeight="1" x14ac:dyDescent="0.25">
      <c r="A6" s="18" t="s">
        <v>111</v>
      </c>
      <c r="B6" s="78">
        <f>IFERROR(Nutrients_from_future_land_use!C22-SuDS!G30-Nutrients_from_current_land_use!C28,0)</f>
        <v>1.4652181815199984E-2</v>
      </c>
    </row>
    <row r="7" spans="1:4" ht="24.75" customHeight="1" x14ac:dyDescent="0.25">
      <c r="A7" s="18" t="s">
        <v>112</v>
      </c>
      <c r="B7" s="78">
        <f>IFERROR(B5+B6,0)</f>
        <v>7.4652181815199975E-2</v>
      </c>
    </row>
    <row r="8" spans="1:4" ht="24.75" customHeight="1" x14ac:dyDescent="0.25">
      <c r="A8" s="18" t="s">
        <v>113</v>
      </c>
      <c r="B8" s="78">
        <f>IFERROR(IF(B7&lt;0,B7,B7*1.2),0)</f>
        <v>8.9582618178239967E-2</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114</v>
      </c>
      <c r="B10" s="78">
        <f>IFERROR(IF(ROUND(B8,2)&lt;0,0,ROUND(B8,2)),0)</f>
        <v>0.09</v>
      </c>
    </row>
    <row r="11" spans="1:4" ht="24.75" customHeight="1" x14ac:dyDescent="0.25">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25">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1"/>
  <sheetViews>
    <sheetView topLeftCell="A26" zoomScaleNormal="100" workbookViewId="0">
      <selection activeCell="C37" sqref="C37"/>
    </sheetView>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12</v>
      </c>
      <c r="B1" s="86"/>
      <c r="C1" s="87"/>
      <c r="D1" s="87"/>
      <c r="E1" s="87"/>
      <c r="F1" s="87"/>
      <c r="G1" s="87"/>
      <c r="H1" s="87"/>
      <c r="I1" s="87"/>
      <c r="J1" s="87"/>
      <c r="K1" s="87"/>
      <c r="L1" s="87"/>
      <c r="M1" s="87"/>
      <c r="N1" s="87"/>
    </row>
    <row r="2" spans="1:14" ht="57.75" customHeight="1" x14ac:dyDescent="0.2">
      <c r="A2" s="99" t="s">
        <v>115</v>
      </c>
    </row>
    <row r="3" spans="1:14" ht="37.5" customHeight="1" x14ac:dyDescent="0.2">
      <c r="A3" s="110" t="s">
        <v>116</v>
      </c>
      <c r="B3" s="89"/>
    </row>
    <row r="4" spans="1:14" ht="75.75" customHeight="1" x14ac:dyDescent="0.2">
      <c r="A4" s="121" t="s">
        <v>117</v>
      </c>
      <c r="B4" s="122" t="s">
        <v>118</v>
      </c>
      <c r="C4" s="122" t="s">
        <v>119</v>
      </c>
      <c r="D4" s="123" t="s">
        <v>120</v>
      </c>
      <c r="E4" s="43"/>
      <c r="F4" s="81"/>
      <c r="G4" s="81"/>
      <c r="H4" s="43"/>
      <c r="I4" s="43"/>
      <c r="J4" s="81"/>
      <c r="L4" s="65"/>
      <c r="M4" s="65"/>
    </row>
    <row r="5" spans="1:14" x14ac:dyDescent="0.2">
      <c r="A5" s="90" t="s">
        <v>121</v>
      </c>
      <c r="B5" s="91">
        <v>1</v>
      </c>
      <c r="C5" s="91">
        <v>1</v>
      </c>
      <c r="D5" s="92">
        <v>0.25</v>
      </c>
      <c r="E5" s="65"/>
      <c r="F5" s="65"/>
      <c r="G5" s="65"/>
      <c r="H5" s="65"/>
      <c r="I5" s="65"/>
      <c r="J5" s="65"/>
      <c r="L5" s="65"/>
      <c r="M5" s="65"/>
    </row>
    <row r="6" spans="1:14" x14ac:dyDescent="0.2">
      <c r="A6" s="90" t="s">
        <v>122</v>
      </c>
      <c r="B6" s="91">
        <v>1</v>
      </c>
      <c r="C6" s="91">
        <v>1</v>
      </c>
      <c r="D6" s="92">
        <v>0.25</v>
      </c>
      <c r="E6" s="65"/>
      <c r="F6" s="65"/>
      <c r="G6" s="65"/>
      <c r="H6" s="65"/>
      <c r="I6" s="65"/>
      <c r="J6" s="65"/>
      <c r="L6" s="65"/>
      <c r="M6" s="65"/>
    </row>
    <row r="7" spans="1:14" x14ac:dyDescent="0.2">
      <c r="A7" s="90" t="s">
        <v>123</v>
      </c>
      <c r="B7" s="91">
        <v>2</v>
      </c>
      <c r="C7" s="91">
        <v>2</v>
      </c>
      <c r="D7" s="92">
        <v>2</v>
      </c>
      <c r="E7" s="65"/>
      <c r="F7" s="65"/>
      <c r="G7" s="65"/>
      <c r="H7" s="65"/>
      <c r="I7" s="65"/>
      <c r="J7" s="65"/>
      <c r="L7" s="65"/>
      <c r="M7" s="65"/>
    </row>
    <row r="8" spans="1:14" x14ac:dyDescent="0.2">
      <c r="A8" s="90" t="s">
        <v>124</v>
      </c>
      <c r="B8" s="91">
        <v>8</v>
      </c>
      <c r="C8" s="91">
        <v>8</v>
      </c>
      <c r="D8" s="92">
        <v>8</v>
      </c>
      <c r="E8" s="65"/>
      <c r="F8" s="65"/>
      <c r="G8" s="65"/>
      <c r="H8" s="65"/>
      <c r="I8" s="65"/>
      <c r="J8" s="65"/>
      <c r="L8" s="65"/>
      <c r="M8" s="65"/>
    </row>
    <row r="9" spans="1:14" x14ac:dyDescent="0.2">
      <c r="A9" s="90" t="s">
        <v>125</v>
      </c>
      <c r="B9" s="91">
        <v>8</v>
      </c>
      <c r="C9" s="91">
        <v>8</v>
      </c>
      <c r="D9" s="92">
        <v>8</v>
      </c>
      <c r="E9" s="65"/>
      <c r="F9" s="65"/>
      <c r="G9" s="65"/>
      <c r="H9" s="65"/>
      <c r="I9" s="65"/>
      <c r="J9" s="65"/>
      <c r="L9" s="65"/>
      <c r="M9" s="65"/>
    </row>
    <row r="10" spans="1:14" x14ac:dyDescent="0.2">
      <c r="A10" s="90" t="s">
        <v>126</v>
      </c>
      <c r="B10" s="91">
        <v>8</v>
      </c>
      <c r="C10" s="91">
        <v>8</v>
      </c>
      <c r="D10" s="92">
        <v>8</v>
      </c>
      <c r="E10" s="65"/>
      <c r="F10" s="65"/>
      <c r="G10" s="65"/>
      <c r="H10" s="65"/>
      <c r="I10" s="65"/>
      <c r="J10" s="65"/>
      <c r="L10" s="65"/>
      <c r="M10" s="65"/>
    </row>
    <row r="11" spans="1:14" x14ac:dyDescent="0.2">
      <c r="A11" s="90" t="s">
        <v>127</v>
      </c>
      <c r="B11" s="91">
        <v>5.0999999999999996</v>
      </c>
      <c r="C11" s="91">
        <v>5.0999999999999996</v>
      </c>
      <c r="D11" s="92">
        <v>0.25</v>
      </c>
      <c r="E11" s="65"/>
      <c r="F11" s="65"/>
      <c r="G11" s="65"/>
      <c r="H11" s="65"/>
      <c r="I11" s="65"/>
      <c r="J11" s="65"/>
      <c r="L11" s="65"/>
      <c r="M11" s="65"/>
    </row>
    <row r="12" spans="1:14" x14ac:dyDescent="0.2">
      <c r="A12" s="90" t="s">
        <v>128</v>
      </c>
      <c r="B12" s="91">
        <v>8</v>
      </c>
      <c r="C12" s="91">
        <v>8</v>
      </c>
      <c r="D12" s="92">
        <v>8</v>
      </c>
      <c r="E12" s="65"/>
      <c r="F12" s="65"/>
      <c r="G12" s="65"/>
      <c r="H12" s="65"/>
      <c r="I12" s="65"/>
      <c r="J12" s="65"/>
      <c r="L12" s="65"/>
      <c r="M12" s="65"/>
    </row>
    <row r="13" spans="1:14" x14ac:dyDescent="0.2">
      <c r="A13" s="90" t="s">
        <v>129</v>
      </c>
      <c r="B13" s="91">
        <v>8</v>
      </c>
      <c r="C13" s="91">
        <v>8</v>
      </c>
      <c r="D13" s="92">
        <v>8</v>
      </c>
      <c r="E13" s="65"/>
      <c r="F13" s="65"/>
      <c r="G13" s="65"/>
      <c r="H13" s="65"/>
      <c r="I13" s="65"/>
      <c r="J13" s="65"/>
      <c r="L13" s="65"/>
      <c r="M13" s="65"/>
    </row>
    <row r="14" spans="1:14" x14ac:dyDescent="0.2">
      <c r="A14" s="90" t="s">
        <v>130</v>
      </c>
      <c r="B14" s="91">
        <v>1</v>
      </c>
      <c r="C14" s="91">
        <v>1</v>
      </c>
      <c r="D14" s="92">
        <v>0.25</v>
      </c>
      <c r="E14" s="65"/>
      <c r="F14" s="65"/>
      <c r="G14" s="65"/>
      <c r="H14" s="65"/>
      <c r="I14" s="65"/>
      <c r="J14" s="65"/>
      <c r="L14" s="65"/>
      <c r="M14" s="65"/>
    </row>
    <row r="15" spans="1:14" x14ac:dyDescent="0.2">
      <c r="A15" s="90" t="s">
        <v>131</v>
      </c>
      <c r="B15" s="91">
        <v>1</v>
      </c>
      <c r="C15" s="91">
        <v>1</v>
      </c>
      <c r="D15" s="92">
        <v>0.4</v>
      </c>
      <c r="E15" s="65"/>
      <c r="F15" s="65"/>
      <c r="G15" s="65"/>
      <c r="H15" s="65"/>
      <c r="I15" s="65"/>
      <c r="J15" s="65"/>
      <c r="L15" s="65"/>
      <c r="M15" s="65"/>
    </row>
    <row r="16" spans="1:14" x14ac:dyDescent="0.2">
      <c r="A16" s="90" t="s">
        <v>132</v>
      </c>
      <c r="B16" s="91">
        <v>8</v>
      </c>
      <c r="C16" s="91">
        <v>8</v>
      </c>
      <c r="D16" s="92">
        <v>8</v>
      </c>
      <c r="E16" s="65"/>
      <c r="F16" s="65"/>
      <c r="G16" s="65"/>
      <c r="H16" s="65"/>
      <c r="I16" s="65"/>
      <c r="J16" s="65"/>
      <c r="L16" s="65"/>
      <c r="M16" s="65"/>
    </row>
    <row r="17" spans="1:13" x14ac:dyDescent="0.2">
      <c r="A17" s="90" t="s">
        <v>133</v>
      </c>
      <c r="B17" s="91">
        <v>8</v>
      </c>
      <c r="C17" s="91">
        <v>8</v>
      </c>
      <c r="D17" s="92">
        <v>8</v>
      </c>
      <c r="E17" s="65"/>
      <c r="F17" s="65"/>
      <c r="G17" s="65"/>
      <c r="H17" s="65"/>
      <c r="I17" s="65"/>
      <c r="J17" s="65"/>
      <c r="L17" s="65"/>
      <c r="M17" s="65"/>
    </row>
    <row r="18" spans="1:13" x14ac:dyDescent="0.2">
      <c r="A18" s="90" t="s">
        <v>134</v>
      </c>
      <c r="B18" s="91">
        <v>1</v>
      </c>
      <c r="C18" s="91">
        <v>1</v>
      </c>
      <c r="D18" s="92">
        <v>0.25</v>
      </c>
      <c r="E18" s="65"/>
      <c r="F18" s="65"/>
      <c r="G18" s="65"/>
      <c r="H18" s="65"/>
      <c r="I18" s="65"/>
      <c r="J18" s="65"/>
      <c r="L18" s="65"/>
      <c r="M18" s="65"/>
    </row>
    <row r="19" spans="1:13" x14ac:dyDescent="0.2">
      <c r="A19" s="90" t="s">
        <v>135</v>
      </c>
      <c r="B19" s="91">
        <v>1</v>
      </c>
      <c r="C19" s="91">
        <v>1</v>
      </c>
      <c r="D19" s="92">
        <v>1</v>
      </c>
      <c r="E19" s="65"/>
      <c r="F19" s="65"/>
      <c r="G19" s="65"/>
      <c r="H19" s="65"/>
      <c r="I19" s="65"/>
      <c r="J19" s="65"/>
      <c r="L19" s="65"/>
      <c r="M19" s="65"/>
    </row>
    <row r="20" spans="1:13" x14ac:dyDescent="0.2">
      <c r="A20" s="90" t="s">
        <v>136</v>
      </c>
      <c r="B20" s="91">
        <v>8</v>
      </c>
      <c r="C20" s="91">
        <v>8</v>
      </c>
      <c r="D20" s="92">
        <v>8</v>
      </c>
      <c r="E20" s="65"/>
      <c r="F20" s="65"/>
      <c r="G20" s="65"/>
      <c r="H20" s="65"/>
      <c r="I20" s="65"/>
      <c r="J20" s="65"/>
      <c r="L20" s="65"/>
      <c r="M20" s="65"/>
    </row>
    <row r="21" spans="1:13" x14ac:dyDescent="0.2">
      <c r="A21" s="90" t="s">
        <v>137</v>
      </c>
      <c r="B21" s="91">
        <v>1</v>
      </c>
      <c r="C21" s="91">
        <v>1</v>
      </c>
      <c r="D21" s="92">
        <v>0.25</v>
      </c>
      <c r="E21" s="65"/>
      <c r="F21" s="65"/>
      <c r="G21" s="65"/>
      <c r="H21" s="65"/>
      <c r="I21" s="65"/>
      <c r="J21" s="65"/>
      <c r="L21" s="65"/>
      <c r="M21" s="65"/>
    </row>
    <row r="22" spans="1:13" x14ac:dyDescent="0.2">
      <c r="A22" s="90" t="s">
        <v>138</v>
      </c>
      <c r="B22" s="91">
        <v>8</v>
      </c>
      <c r="C22" s="91">
        <v>8</v>
      </c>
      <c r="D22" s="92">
        <v>8</v>
      </c>
      <c r="E22" s="65"/>
      <c r="F22" s="65"/>
      <c r="G22" s="65"/>
      <c r="H22" s="65"/>
      <c r="I22" s="65"/>
      <c r="J22" s="65"/>
      <c r="L22" s="65"/>
      <c r="M22" s="65"/>
    </row>
    <row r="23" spans="1:13" x14ac:dyDescent="0.2">
      <c r="A23" s="90" t="s">
        <v>139</v>
      </c>
      <c r="B23" s="91">
        <v>1</v>
      </c>
      <c r="C23" s="91">
        <v>1</v>
      </c>
      <c r="D23" s="92">
        <v>0.25</v>
      </c>
      <c r="E23" s="65"/>
      <c r="F23" s="65"/>
      <c r="G23" s="65"/>
      <c r="H23" s="65"/>
      <c r="I23" s="65"/>
      <c r="J23" s="65"/>
      <c r="L23" s="65"/>
      <c r="M23" s="65"/>
    </row>
    <row r="24" spans="1:13" x14ac:dyDescent="0.2">
      <c r="A24" s="90" t="s">
        <v>140</v>
      </c>
      <c r="B24" s="91">
        <v>8</v>
      </c>
      <c r="C24" s="91">
        <v>8</v>
      </c>
      <c r="D24" s="92">
        <v>8</v>
      </c>
      <c r="E24" s="65"/>
      <c r="F24" s="65"/>
      <c r="G24" s="65"/>
      <c r="H24" s="65"/>
      <c r="I24" s="65"/>
      <c r="J24" s="65"/>
      <c r="L24" s="65"/>
      <c r="M24" s="65"/>
    </row>
    <row r="25" spans="1:13" x14ac:dyDescent="0.2">
      <c r="A25" s="90" t="s">
        <v>141</v>
      </c>
      <c r="B25" s="91">
        <v>2</v>
      </c>
      <c r="C25" s="91">
        <v>2</v>
      </c>
      <c r="D25" s="92">
        <v>0.5</v>
      </c>
      <c r="E25" s="65"/>
      <c r="F25" s="65"/>
      <c r="G25" s="65"/>
      <c r="H25" s="65"/>
      <c r="I25" s="65"/>
      <c r="J25" s="65"/>
      <c r="L25" s="65"/>
      <c r="M25" s="65"/>
    </row>
    <row r="26" spans="1:13" x14ac:dyDescent="0.2">
      <c r="A26" s="90" t="s">
        <v>142</v>
      </c>
      <c r="B26" s="91">
        <v>8</v>
      </c>
      <c r="C26" s="91">
        <v>8</v>
      </c>
      <c r="D26" s="92">
        <v>8</v>
      </c>
      <c r="E26" s="65"/>
      <c r="F26" s="65"/>
      <c r="G26" s="65"/>
      <c r="H26" s="65"/>
      <c r="I26" s="65"/>
      <c r="J26" s="65"/>
      <c r="L26" s="65"/>
      <c r="M26" s="65"/>
    </row>
    <row r="27" spans="1:13" x14ac:dyDescent="0.2">
      <c r="A27" s="90" t="s">
        <v>143</v>
      </c>
      <c r="B27" s="91">
        <v>8</v>
      </c>
      <c r="C27" s="91">
        <v>8</v>
      </c>
      <c r="D27" s="92">
        <v>8</v>
      </c>
      <c r="E27" s="65"/>
      <c r="F27" s="65"/>
      <c r="G27" s="65"/>
      <c r="H27" s="65"/>
      <c r="I27" s="65"/>
      <c r="J27" s="65"/>
      <c r="L27" s="65"/>
      <c r="M27" s="65"/>
    </row>
    <row r="28" spans="1:13" x14ac:dyDescent="0.2">
      <c r="A28" s="90" t="s">
        <v>144</v>
      </c>
      <c r="B28" s="91">
        <v>1</v>
      </c>
      <c r="C28" s="91">
        <v>1</v>
      </c>
      <c r="D28" s="92">
        <v>0.25</v>
      </c>
      <c r="E28" s="65"/>
      <c r="F28" s="65"/>
      <c r="G28" s="65"/>
      <c r="H28" s="65"/>
      <c r="I28" s="65"/>
      <c r="J28" s="65"/>
      <c r="L28" s="65"/>
      <c r="M28" s="65"/>
    </row>
    <row r="29" spans="1:13" x14ac:dyDescent="0.2">
      <c r="A29" s="90" t="s">
        <v>145</v>
      </c>
      <c r="B29" s="91">
        <v>1</v>
      </c>
      <c r="C29" s="91">
        <v>1</v>
      </c>
      <c r="D29" s="92">
        <v>0.25</v>
      </c>
      <c r="E29" s="65"/>
      <c r="F29" s="65"/>
      <c r="G29" s="65"/>
      <c r="H29" s="65"/>
      <c r="I29" s="65"/>
      <c r="J29" s="65"/>
      <c r="L29" s="65"/>
      <c r="M29" s="65"/>
    </row>
    <row r="30" spans="1:13" x14ac:dyDescent="0.2">
      <c r="A30" s="90" t="s">
        <v>146</v>
      </c>
      <c r="B30" s="91">
        <v>1</v>
      </c>
      <c r="C30" s="91">
        <v>1</v>
      </c>
      <c r="D30" s="92">
        <v>0.25</v>
      </c>
      <c r="E30" s="65"/>
      <c r="F30" s="65"/>
      <c r="G30" s="65"/>
      <c r="H30" s="65"/>
      <c r="I30" s="65"/>
      <c r="J30" s="65"/>
      <c r="L30" s="65"/>
      <c r="M30" s="65"/>
    </row>
    <row r="31" spans="1:13" x14ac:dyDescent="0.2">
      <c r="A31" s="90" t="s">
        <v>147</v>
      </c>
      <c r="B31" s="91">
        <v>1</v>
      </c>
      <c r="C31" s="91">
        <v>1</v>
      </c>
      <c r="D31" s="92">
        <v>0.25</v>
      </c>
      <c r="E31" s="65"/>
      <c r="F31" s="65"/>
      <c r="G31" s="65"/>
      <c r="H31" s="65"/>
      <c r="I31" s="65"/>
      <c r="J31" s="65"/>
      <c r="L31" s="65"/>
      <c r="M31" s="65"/>
    </row>
    <row r="32" spans="1:13" x14ac:dyDescent="0.2">
      <c r="A32" s="90" t="s">
        <v>148</v>
      </c>
      <c r="B32" s="91">
        <v>1</v>
      </c>
      <c r="C32" s="91">
        <v>1</v>
      </c>
      <c r="D32" s="92">
        <v>0.25</v>
      </c>
      <c r="E32" s="65"/>
      <c r="F32" s="65"/>
      <c r="G32" s="65"/>
      <c r="H32" s="65"/>
      <c r="I32" s="65"/>
      <c r="J32" s="65"/>
      <c r="L32" s="65"/>
      <c r="M32" s="65"/>
    </row>
    <row r="33" spans="1:13" x14ac:dyDescent="0.2">
      <c r="A33" s="90" t="s">
        <v>149</v>
      </c>
      <c r="B33" s="91">
        <v>8</v>
      </c>
      <c r="C33" s="91">
        <v>8</v>
      </c>
      <c r="D33" s="92">
        <v>1</v>
      </c>
      <c r="E33" s="65"/>
      <c r="F33" s="65"/>
      <c r="G33" s="65"/>
      <c r="H33" s="65"/>
      <c r="I33" s="65"/>
      <c r="J33" s="65"/>
      <c r="L33" s="65"/>
      <c r="M33" s="65"/>
    </row>
    <row r="34" spans="1:13" x14ac:dyDescent="0.2">
      <c r="A34" s="90" t="s">
        <v>150</v>
      </c>
      <c r="B34" s="91">
        <v>8</v>
      </c>
      <c r="C34" s="91">
        <v>8</v>
      </c>
      <c r="D34" s="92">
        <v>8</v>
      </c>
      <c r="E34" s="65"/>
      <c r="F34" s="65"/>
      <c r="G34" s="65"/>
      <c r="H34" s="65"/>
      <c r="I34" s="65"/>
      <c r="J34" s="65"/>
      <c r="L34" s="65"/>
      <c r="M34" s="65"/>
    </row>
    <row r="35" spans="1:13" x14ac:dyDescent="0.2">
      <c r="A35" s="90" t="s">
        <v>151</v>
      </c>
      <c r="B35" s="91">
        <v>1</v>
      </c>
      <c r="C35" s="91">
        <v>1</v>
      </c>
      <c r="D35" s="92">
        <v>0.25</v>
      </c>
      <c r="E35" s="65"/>
      <c r="F35" s="65"/>
      <c r="G35" s="65"/>
      <c r="H35" s="65"/>
      <c r="I35" s="65"/>
      <c r="J35" s="65"/>
      <c r="L35" s="65"/>
      <c r="M35" s="65"/>
    </row>
    <row r="36" spans="1:13" x14ac:dyDescent="0.2">
      <c r="A36" s="90" t="s">
        <v>152</v>
      </c>
      <c r="B36" s="91">
        <v>8</v>
      </c>
      <c r="C36" s="91">
        <v>8</v>
      </c>
      <c r="D36" s="92">
        <v>3</v>
      </c>
      <c r="E36" s="65"/>
      <c r="F36" s="65"/>
      <c r="G36" s="65"/>
      <c r="H36" s="65"/>
      <c r="I36" s="65"/>
      <c r="J36" s="65"/>
      <c r="L36" s="65"/>
      <c r="M36" s="65"/>
    </row>
    <row r="37" spans="1:13" x14ac:dyDescent="0.2">
      <c r="A37" s="90" t="s">
        <v>153</v>
      </c>
      <c r="B37" s="91">
        <v>8</v>
      </c>
      <c r="C37" s="91">
        <v>8</v>
      </c>
      <c r="D37" s="92">
        <v>0.25</v>
      </c>
      <c r="E37" s="65"/>
      <c r="F37" s="65"/>
      <c r="G37" s="65"/>
      <c r="H37" s="65"/>
      <c r="I37" s="65"/>
      <c r="J37" s="65"/>
      <c r="L37" s="65"/>
      <c r="M37" s="65"/>
    </row>
    <row r="38" spans="1:13" x14ac:dyDescent="0.2">
      <c r="A38" s="90" t="s">
        <v>154</v>
      </c>
      <c r="B38" s="91">
        <v>8</v>
      </c>
      <c r="C38" s="91">
        <v>8</v>
      </c>
      <c r="D38" s="92">
        <v>8</v>
      </c>
      <c r="E38" s="65"/>
      <c r="F38" s="65"/>
      <c r="G38" s="65"/>
      <c r="H38" s="65"/>
      <c r="I38" s="65"/>
      <c r="J38" s="65"/>
      <c r="L38" s="65"/>
      <c r="M38" s="65"/>
    </row>
    <row r="39" spans="1:13" x14ac:dyDescent="0.2">
      <c r="A39" s="90" t="s">
        <v>155</v>
      </c>
      <c r="B39" s="91">
        <v>1</v>
      </c>
      <c r="C39" s="91">
        <v>1</v>
      </c>
      <c r="D39" s="92">
        <v>0.25</v>
      </c>
      <c r="E39" s="65"/>
      <c r="F39" s="65"/>
      <c r="G39" s="65"/>
      <c r="H39" s="65"/>
      <c r="I39" s="65"/>
      <c r="J39" s="65"/>
      <c r="L39" s="65"/>
      <c r="M39" s="65"/>
    </row>
    <row r="40" spans="1:13" x14ac:dyDescent="0.2">
      <c r="A40" s="90" t="s">
        <v>156</v>
      </c>
      <c r="B40" s="91">
        <v>1</v>
      </c>
      <c r="C40" s="91">
        <v>1</v>
      </c>
      <c r="D40" s="92">
        <v>0.25</v>
      </c>
      <c r="E40" s="65"/>
      <c r="F40" s="65"/>
      <c r="G40" s="65"/>
      <c r="H40" s="65"/>
      <c r="I40" s="65"/>
      <c r="J40" s="65"/>
      <c r="L40" s="65"/>
      <c r="M40" s="65"/>
    </row>
    <row r="41" spans="1:13" x14ac:dyDescent="0.2">
      <c r="A41" s="90" t="s">
        <v>157</v>
      </c>
      <c r="B41" s="91">
        <v>0.5</v>
      </c>
      <c r="C41" s="91">
        <v>0.5</v>
      </c>
      <c r="D41" s="92">
        <v>0.25</v>
      </c>
      <c r="E41" s="65"/>
      <c r="F41" s="65"/>
      <c r="G41" s="65"/>
      <c r="H41" s="65"/>
      <c r="I41" s="65"/>
      <c r="J41" s="65"/>
      <c r="L41" s="65"/>
      <c r="M41" s="65"/>
    </row>
    <row r="42" spans="1:13" x14ac:dyDescent="0.2">
      <c r="A42" s="90" t="s">
        <v>158</v>
      </c>
      <c r="B42" s="91">
        <v>8</v>
      </c>
      <c r="C42" s="91">
        <v>8</v>
      </c>
      <c r="D42" s="92">
        <v>4</v>
      </c>
      <c r="E42" s="65"/>
      <c r="F42" s="65"/>
      <c r="G42" s="65"/>
      <c r="H42" s="65"/>
      <c r="I42" s="65"/>
      <c r="J42" s="65"/>
      <c r="L42" s="65"/>
      <c r="M42" s="65"/>
    </row>
    <row r="43" spans="1:13" x14ac:dyDescent="0.2">
      <c r="A43" s="90" t="s">
        <v>159</v>
      </c>
      <c r="B43" s="91">
        <v>8</v>
      </c>
      <c r="C43" s="91">
        <v>8</v>
      </c>
      <c r="D43" s="92">
        <v>8</v>
      </c>
      <c r="E43" s="65"/>
      <c r="F43" s="65"/>
      <c r="G43" s="65"/>
      <c r="H43" s="65"/>
      <c r="I43" s="65"/>
      <c r="J43" s="65"/>
      <c r="L43" s="65"/>
      <c r="M43" s="65"/>
    </row>
    <row r="44" spans="1:13" x14ac:dyDescent="0.2">
      <c r="A44" s="90" t="s">
        <v>160</v>
      </c>
      <c r="B44" s="91">
        <v>8</v>
      </c>
      <c r="C44" s="91">
        <v>8</v>
      </c>
      <c r="D44" s="92">
        <v>8</v>
      </c>
      <c r="E44" s="65"/>
      <c r="F44" s="65"/>
      <c r="G44" s="65"/>
      <c r="H44" s="65"/>
      <c r="I44" s="65"/>
      <c r="J44" s="65"/>
      <c r="L44" s="65"/>
      <c r="M44" s="65"/>
    </row>
    <row r="45" spans="1:13" x14ac:dyDescent="0.2">
      <c r="A45" s="90" t="s">
        <v>161</v>
      </c>
      <c r="B45" s="91">
        <v>9.6999999999999993</v>
      </c>
      <c r="C45" s="91">
        <v>9.6999999999999993</v>
      </c>
      <c r="D45" s="92">
        <v>9.6999999999999993</v>
      </c>
      <c r="E45" s="65"/>
      <c r="F45" s="65"/>
      <c r="G45" s="65"/>
      <c r="H45" s="65"/>
      <c r="I45" s="65"/>
      <c r="J45" s="65"/>
      <c r="L45" s="65"/>
      <c r="M45" s="65"/>
    </row>
    <row r="46" spans="1:13" x14ac:dyDescent="0.2">
      <c r="A46" s="90" t="s">
        <v>162</v>
      </c>
      <c r="B46" s="91">
        <v>11.6</v>
      </c>
      <c r="C46" s="91">
        <v>11.6</v>
      </c>
      <c r="D46" s="92">
        <v>11.6</v>
      </c>
      <c r="E46" s="65"/>
      <c r="F46" s="65"/>
      <c r="G46" s="65"/>
      <c r="H46" s="65"/>
      <c r="I46" s="65"/>
      <c r="J46" s="65"/>
      <c r="L46" s="65"/>
      <c r="M46" s="65"/>
    </row>
    <row r="47" spans="1:13" x14ac:dyDescent="0.2">
      <c r="A47" s="90" t="s">
        <v>163</v>
      </c>
      <c r="B47" s="91"/>
      <c r="C47" s="91"/>
      <c r="D47" s="92"/>
      <c r="E47" s="65"/>
      <c r="F47" s="65"/>
      <c r="G47" s="65"/>
      <c r="H47" s="65"/>
      <c r="I47" s="65"/>
      <c r="J47" s="65"/>
      <c r="L47" s="65"/>
      <c r="M47" s="65"/>
    </row>
    <row r="48" spans="1:13" x14ac:dyDescent="0.2">
      <c r="A48" s="93" t="s">
        <v>164</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165</v>
      </c>
      <c r="B50" s="108"/>
      <c r="C50" s="65"/>
      <c r="D50" s="65"/>
      <c r="E50" s="65"/>
      <c r="F50" s="65"/>
      <c r="G50" s="65"/>
      <c r="H50" s="65"/>
      <c r="I50" s="65"/>
      <c r="J50" s="65"/>
      <c r="K50" s="65"/>
      <c r="L50" s="65"/>
      <c r="M50" s="65"/>
    </row>
    <row r="51" spans="1:13" ht="75" x14ac:dyDescent="0.2">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0.16363478345314764</v>
      </c>
      <c r="I187" s="91"/>
      <c r="J187" s="91"/>
      <c r="K187" s="91"/>
      <c r="L187" s="91"/>
      <c r="M187" s="91"/>
    </row>
    <row r="188" spans="1:13" x14ac:dyDescent="0.2">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1.851522726899999</v>
      </c>
      <c r="I191" s="91"/>
      <c r="J191" s="91"/>
      <c r="K191" s="91"/>
      <c r="L191" s="91"/>
      <c r="M191" s="91"/>
    </row>
    <row r="192" spans="1:13" ht="28.5" x14ac:dyDescent="0.2">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1.3547727269999992</v>
      </c>
      <c r="I192" s="91"/>
      <c r="J192" s="91"/>
      <c r="K192" s="91"/>
      <c r="L192" s="91"/>
      <c r="M192" s="91"/>
    </row>
    <row r="193" spans="1:13" x14ac:dyDescent="0.2">
      <c r="A193" s="96" t="s">
        <v>343</v>
      </c>
      <c r="B193" s="96" t="s">
        <v>343</v>
      </c>
      <c r="C193" s="96" t="s">
        <v>343</v>
      </c>
      <c r="D193" s="96" t="s">
        <v>343</v>
      </c>
      <c r="E193" s="91" t="s">
        <v>351</v>
      </c>
      <c r="F193" s="91" t="str">
        <f t="shared" si="0"/>
        <v>|||Open urban land</v>
      </c>
      <c r="G193" s="103"/>
      <c r="H193" s="103">
        <f>VLOOKUP(Nutrients_from_current_land_use!B7,Value_look_up_tables!A197:N219,11,FALSE)</f>
        <v>0.99349999979999948</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352</v>
      </c>
      <c r="B195" s="118"/>
      <c r="C195" s="65"/>
      <c r="D195" s="65"/>
      <c r="E195" s="65"/>
      <c r="F195" s="65"/>
      <c r="G195" s="97"/>
      <c r="H195" s="97"/>
      <c r="I195" s="65"/>
      <c r="J195" s="65"/>
      <c r="K195" s="65"/>
      <c r="L195" s="65"/>
      <c r="M195" s="65"/>
    </row>
    <row r="196" spans="1:13" ht="75" x14ac:dyDescent="0.2">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391</v>
      </c>
      <c r="B221" s="108"/>
      <c r="C221" s="65"/>
      <c r="D221" s="65"/>
      <c r="F221" s="65"/>
      <c r="H221" s="97"/>
      <c r="J221" s="65"/>
      <c r="K221" s="65"/>
      <c r="L221" s="65"/>
      <c r="M221" s="65"/>
    </row>
    <row r="222" spans="1:13" ht="30" x14ac:dyDescent="0.2">
      <c r="A222" s="120" t="s">
        <v>392</v>
      </c>
      <c r="B222" s="120" t="s">
        <v>393</v>
      </c>
      <c r="C222" s="65"/>
      <c r="D222" s="65"/>
      <c r="F222" s="65"/>
      <c r="H222" s="97"/>
      <c r="J222" s="65"/>
      <c r="K222" s="65"/>
      <c r="L222" s="65"/>
      <c r="M222" s="65"/>
    </row>
    <row r="223" spans="1:13" ht="28.5" x14ac:dyDescent="0.2">
      <c r="A223" s="91" t="s">
        <v>179</v>
      </c>
      <c r="B223" s="91" t="s">
        <v>179</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394</v>
      </c>
      <c r="B225" s="109"/>
      <c r="D225" s="65"/>
      <c r="F225" s="37"/>
      <c r="H225" s="65"/>
      <c r="I225" s="65"/>
      <c r="J225" s="65"/>
      <c r="K225" s="65"/>
      <c r="L225" s="65"/>
      <c r="M225" s="65"/>
    </row>
    <row r="226" spans="1:13" ht="30" x14ac:dyDescent="0.2">
      <c r="A226" s="120" t="s">
        <v>395</v>
      </c>
      <c r="B226" s="120" t="s">
        <v>396</v>
      </c>
      <c r="C226" s="120" t="s">
        <v>397</v>
      </c>
      <c r="D226" s="65"/>
      <c r="F226" s="65"/>
      <c r="H226" s="65"/>
      <c r="I226" s="65"/>
      <c r="J226" s="65"/>
      <c r="K226" s="65"/>
      <c r="L226" s="65"/>
      <c r="M226" s="65"/>
    </row>
    <row r="227" spans="1:13" x14ac:dyDescent="0.2">
      <c r="A227" s="105" t="s">
        <v>398</v>
      </c>
      <c r="B227" s="91" t="s">
        <v>182</v>
      </c>
      <c r="C227" s="91" t="s">
        <v>399</v>
      </c>
      <c r="D227" s="65"/>
      <c r="F227" s="65"/>
      <c r="H227" s="65"/>
      <c r="I227" s="65"/>
      <c r="J227" s="65"/>
      <c r="K227" s="65"/>
      <c r="L227" s="65"/>
      <c r="M227" s="65"/>
    </row>
    <row r="228" spans="1:13" ht="28.5" x14ac:dyDescent="0.2">
      <c r="A228" s="105" t="s">
        <v>400</v>
      </c>
      <c r="B228" s="91" t="s">
        <v>186</v>
      </c>
      <c r="C228" s="91" t="s">
        <v>401</v>
      </c>
      <c r="D228" s="65"/>
      <c r="F228" s="65"/>
      <c r="H228" s="65"/>
      <c r="I228" s="65"/>
      <c r="J228" s="65"/>
      <c r="K228" s="65"/>
      <c r="L228" s="65"/>
      <c r="M228" s="65"/>
    </row>
    <row r="229" spans="1:13" ht="42.75" x14ac:dyDescent="0.2">
      <c r="A229" s="105" t="s">
        <v>402</v>
      </c>
      <c r="B229" s="91" t="s">
        <v>189</v>
      </c>
      <c r="C229" s="91" t="s">
        <v>403</v>
      </c>
      <c r="D229" s="65"/>
      <c r="F229" s="65"/>
      <c r="H229" s="65"/>
      <c r="I229" s="65"/>
      <c r="J229" s="65"/>
      <c r="K229" s="65"/>
      <c r="L229" s="65"/>
      <c r="M229" s="65"/>
    </row>
    <row r="230" spans="1:13" ht="28.5" x14ac:dyDescent="0.2">
      <c r="A230" s="91" t="s">
        <v>404</v>
      </c>
      <c r="B230" s="91" t="s">
        <v>186</v>
      </c>
      <c r="C230" s="91" t="s">
        <v>401</v>
      </c>
      <c r="D230" s="65"/>
      <c r="F230" s="65"/>
      <c r="H230" s="65"/>
      <c r="I230" s="65"/>
      <c r="J230" s="65"/>
      <c r="K230" s="65"/>
      <c r="L230" s="65"/>
      <c r="M230" s="65"/>
    </row>
    <row r="231" spans="1:13" ht="28.5" x14ac:dyDescent="0.2">
      <c r="A231" s="91" t="s">
        <v>405</v>
      </c>
      <c r="B231" s="91" t="s">
        <v>186</v>
      </c>
      <c r="C231" s="91" t="s">
        <v>401</v>
      </c>
      <c r="D231" s="65"/>
      <c r="F231" s="65"/>
      <c r="H231" s="65"/>
      <c r="I231" s="102"/>
      <c r="J231" s="65"/>
      <c r="K231" s="65"/>
      <c r="L231" s="65"/>
      <c r="M231" s="65"/>
    </row>
    <row r="232" spans="1:13" ht="28.5" x14ac:dyDescent="0.2">
      <c r="A232" s="105" t="s">
        <v>406</v>
      </c>
      <c r="B232" s="91" t="s">
        <v>186</v>
      </c>
      <c r="C232" s="91" t="s">
        <v>401</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407</v>
      </c>
      <c r="B234" s="107"/>
      <c r="C234" s="65"/>
      <c r="D234" s="65"/>
      <c r="F234" s="65"/>
      <c r="H234" s="65"/>
      <c r="I234" s="102"/>
      <c r="J234" s="65"/>
      <c r="K234" s="65"/>
      <c r="L234" s="65"/>
      <c r="M234" s="65"/>
    </row>
    <row r="235" spans="1:13" ht="30" x14ac:dyDescent="0.2">
      <c r="A235" s="119" t="s">
        <v>168</v>
      </c>
      <c r="B235" s="119" t="s">
        <v>393</v>
      </c>
      <c r="C235" s="65"/>
      <c r="D235" s="65"/>
      <c r="F235" s="65"/>
      <c r="H235" s="65"/>
      <c r="I235" s="65"/>
      <c r="J235" s="65"/>
      <c r="K235" s="65"/>
      <c r="L235" s="65"/>
      <c r="M235" s="65"/>
    </row>
    <row r="236" spans="1:13" x14ac:dyDescent="0.2">
      <c r="A236" s="91" t="s">
        <v>408</v>
      </c>
      <c r="B236" s="103" t="b">
        <v>1</v>
      </c>
      <c r="C236" s="65"/>
      <c r="D236" s="65"/>
      <c r="F236" s="65"/>
      <c r="H236" s="65"/>
      <c r="I236" s="65"/>
      <c r="J236" s="65"/>
      <c r="K236" s="65"/>
      <c r="L236" s="65"/>
      <c r="M236" s="65"/>
    </row>
    <row r="237" spans="1:13" x14ac:dyDescent="0.2">
      <c r="A237" s="91" t="s">
        <v>409</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410</v>
      </c>
      <c r="B239" s="126"/>
      <c r="C239" s="97"/>
      <c r="D239" s="65"/>
    </row>
    <row r="240" spans="1:13" ht="15" x14ac:dyDescent="0.2">
      <c r="A240" s="127" t="s">
        <v>411</v>
      </c>
      <c r="D240" s="65"/>
    </row>
    <row r="241" spans="1:8" x14ac:dyDescent="0.2">
      <c r="A241" s="128" t="s">
        <v>180</v>
      </c>
      <c r="D241" s="65"/>
      <c r="E241" s="65"/>
      <c r="F241" s="65"/>
      <c r="G241" s="97"/>
      <c r="H241" s="97"/>
    </row>
    <row r="242" spans="1:8" x14ac:dyDescent="0.2">
      <c r="A242" s="128" t="s">
        <v>198</v>
      </c>
      <c r="D242" s="65"/>
      <c r="E242" s="65"/>
      <c r="F242" s="65"/>
      <c r="G242" s="97"/>
      <c r="H242" s="97"/>
    </row>
    <row r="243" spans="1:8" x14ac:dyDescent="0.2">
      <c r="A243" s="128" t="s">
        <v>212</v>
      </c>
      <c r="D243" s="65"/>
      <c r="E243" s="65"/>
      <c r="F243" s="65"/>
      <c r="G243" s="97"/>
      <c r="H243" s="97"/>
    </row>
    <row r="244" spans="1:8" x14ac:dyDescent="0.2">
      <c r="A244" s="128" t="s">
        <v>221</v>
      </c>
      <c r="D244" s="65"/>
      <c r="E244" s="65"/>
      <c r="F244" s="65"/>
      <c r="G244" s="97"/>
      <c r="H244" s="97"/>
    </row>
    <row r="245" spans="1:8" x14ac:dyDescent="0.2">
      <c r="A245" s="128" t="s">
        <v>229</v>
      </c>
      <c r="D245" s="65"/>
      <c r="E245" s="65"/>
      <c r="F245" s="65"/>
      <c r="G245" s="97"/>
      <c r="H245" s="97"/>
    </row>
    <row r="246" spans="1:8" x14ac:dyDescent="0.2">
      <c r="A246" s="128" t="s">
        <v>239</v>
      </c>
      <c r="D246" s="65"/>
      <c r="E246" s="65"/>
      <c r="F246" s="65"/>
      <c r="G246" s="97"/>
      <c r="H246" s="97"/>
    </row>
    <row r="247" spans="1:8" x14ac:dyDescent="0.2">
      <c r="A247" s="128" t="s">
        <v>412</v>
      </c>
      <c r="D247" s="65"/>
      <c r="E247" s="65"/>
      <c r="F247" s="65"/>
      <c r="G247" s="97"/>
      <c r="H247" s="97"/>
    </row>
    <row r="248" spans="1:8" x14ac:dyDescent="0.2">
      <c r="A248" s="128" t="s">
        <v>250</v>
      </c>
      <c r="D248" s="65"/>
      <c r="E248" s="65"/>
      <c r="F248" s="65"/>
      <c r="G248" s="97"/>
      <c r="H248" s="97"/>
    </row>
    <row r="249" spans="1:8" x14ac:dyDescent="0.2">
      <c r="A249" s="128" t="s">
        <v>264</v>
      </c>
      <c r="D249" s="65"/>
      <c r="E249" s="65"/>
      <c r="F249" s="65"/>
      <c r="G249" s="97"/>
      <c r="H249" s="97"/>
    </row>
    <row r="250" spans="1:8" x14ac:dyDescent="0.2">
      <c r="A250" s="129" t="s">
        <v>344</v>
      </c>
      <c r="D250" s="65"/>
      <c r="E250" s="65"/>
      <c r="F250" s="65"/>
      <c r="G250" s="97"/>
      <c r="H250" s="97"/>
    </row>
    <row r="251" spans="1:8" x14ac:dyDescent="0.2">
      <c r="A251" s="129" t="s">
        <v>346</v>
      </c>
      <c r="D251" s="65"/>
      <c r="E251" s="65"/>
      <c r="F251" s="65"/>
      <c r="G251" s="97"/>
      <c r="H251" s="97"/>
    </row>
    <row r="252" spans="1:8" x14ac:dyDescent="0.2">
      <c r="A252" s="129" t="s">
        <v>347</v>
      </c>
      <c r="D252" s="65"/>
      <c r="E252" s="65"/>
      <c r="F252" s="65"/>
      <c r="G252" s="97"/>
      <c r="H252" s="97"/>
    </row>
    <row r="253" spans="1:8" x14ac:dyDescent="0.2">
      <c r="A253" s="129" t="s">
        <v>348</v>
      </c>
      <c r="D253" s="65"/>
      <c r="E253" s="65"/>
      <c r="F253" s="65"/>
      <c r="G253" s="97"/>
      <c r="H253" s="97"/>
    </row>
    <row r="254" spans="1:8" x14ac:dyDescent="0.2">
      <c r="A254" s="128" t="s">
        <v>349</v>
      </c>
      <c r="D254" s="65"/>
      <c r="E254" s="65"/>
      <c r="F254" s="65"/>
      <c r="G254" s="97"/>
      <c r="H254" s="97"/>
    </row>
    <row r="255" spans="1:8" x14ac:dyDescent="0.2">
      <c r="A255" s="128" t="s">
        <v>350</v>
      </c>
      <c r="D255" s="65"/>
      <c r="E255" s="65"/>
      <c r="F255" s="65"/>
      <c r="G255" s="97"/>
      <c r="H255" s="97"/>
    </row>
    <row r="256" spans="1:8" x14ac:dyDescent="0.2">
      <c r="A256" s="128" t="s">
        <v>351</v>
      </c>
      <c r="D256" s="65"/>
      <c r="E256" s="65"/>
      <c r="F256" s="65"/>
      <c r="G256" s="97"/>
      <c r="H256" s="97"/>
    </row>
    <row r="257" spans="1:8" x14ac:dyDescent="0.2">
      <c r="A257" s="130" t="s">
        <v>345</v>
      </c>
      <c r="D257" s="65"/>
      <c r="E257" s="65"/>
      <c r="F257" s="65"/>
      <c r="G257" s="97"/>
      <c r="H257" s="97"/>
    </row>
    <row r="259" spans="1:8" ht="37.5" customHeight="1" x14ac:dyDescent="0.2">
      <c r="A259" s="106" t="s">
        <v>413</v>
      </c>
      <c r="B259" s="125"/>
    </row>
    <row r="260" spans="1:8" ht="15" x14ac:dyDescent="0.2">
      <c r="A260" s="119" t="s">
        <v>414</v>
      </c>
    </row>
    <row r="261" spans="1:8" x14ac:dyDescent="0.2">
      <c r="A261" s="91" t="s">
        <v>180</v>
      </c>
    </row>
    <row r="262" spans="1:8" x14ac:dyDescent="0.2">
      <c r="A262" s="91" t="s">
        <v>198</v>
      </c>
    </row>
    <row r="263" spans="1:8" x14ac:dyDescent="0.2">
      <c r="A263" s="91" t="s">
        <v>212</v>
      </c>
    </row>
    <row r="264" spans="1:8" x14ac:dyDescent="0.2">
      <c r="A264" s="91" t="s">
        <v>221</v>
      </c>
    </row>
    <row r="265" spans="1:8" x14ac:dyDescent="0.2">
      <c r="A265" s="91" t="s">
        <v>229</v>
      </c>
    </row>
    <row r="266" spans="1:8" x14ac:dyDescent="0.2">
      <c r="A266" s="91" t="s">
        <v>239</v>
      </c>
    </row>
    <row r="267" spans="1:8" x14ac:dyDescent="0.2">
      <c r="A267" s="91" t="s">
        <v>250</v>
      </c>
    </row>
    <row r="268" spans="1:8" x14ac:dyDescent="0.2">
      <c r="A268" s="91" t="s">
        <v>264</v>
      </c>
    </row>
    <row r="269" spans="1:8" x14ac:dyDescent="0.2">
      <c r="A269" s="91" t="s">
        <v>344</v>
      </c>
    </row>
    <row r="270" spans="1:8" x14ac:dyDescent="0.2">
      <c r="A270" s="98" t="s">
        <v>346</v>
      </c>
    </row>
    <row r="271" spans="1:8" x14ac:dyDescent="0.2">
      <c r="A271" s="98" t="s">
        <v>347</v>
      </c>
    </row>
    <row r="272" spans="1:8" x14ac:dyDescent="0.2">
      <c r="A272" s="98" t="s">
        <v>348</v>
      </c>
    </row>
    <row r="273" spans="1:1" x14ac:dyDescent="0.2">
      <c r="A273" s="91" t="s">
        <v>349</v>
      </c>
    </row>
    <row r="274" spans="1:1" x14ac:dyDescent="0.2">
      <c r="A274" s="91" t="s">
        <v>350</v>
      </c>
    </row>
    <row r="275" spans="1:1" x14ac:dyDescent="0.2">
      <c r="A275" s="91" t="s">
        <v>351</v>
      </c>
    </row>
    <row r="276" spans="1:1" x14ac:dyDescent="0.2">
      <c r="A276" s="91" t="s">
        <v>345</v>
      </c>
    </row>
    <row r="278" spans="1:1" ht="37.5" customHeight="1" x14ac:dyDescent="0.2">
      <c r="A278" s="8" t="s">
        <v>415</v>
      </c>
    </row>
    <row r="279" spans="1:1" ht="15" x14ac:dyDescent="0.2">
      <c r="A279" s="119" t="s">
        <v>416</v>
      </c>
    </row>
    <row r="280" spans="1:1" x14ac:dyDescent="0.2">
      <c r="A280" s="91" t="str" cm="1">
        <f t="array" ref="A280:A281">_xlfn._xlws.SORT(_xlfn.UNIQUE(_xlfn._xlws.FILTER(Nutrients_from_future_land_use!$A$5:$A$21,Nutrients_from_future_land_use!$A$5:$A$21&lt;&gt;"")))</f>
        <v>Greenspace</v>
      </c>
    </row>
    <row r="281" spans="1:1" x14ac:dyDescent="0.2">
      <c r="A281" s="88" t="str">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80BEF25A-6E90-434B-A6E2-0AF4EEF5DB6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Baxter</dc:creator>
  <cp:keywords/>
  <dc:description/>
  <cp:lastModifiedBy>David Baxter</cp:lastModifiedBy>
  <cp:revision/>
  <dcterms:created xsi:type="dcterms:W3CDTF">2021-10-14T13:24:34Z</dcterms:created>
  <dcterms:modified xsi:type="dcterms:W3CDTF">2026-10-05T15:41:23Z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