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166925"/>
  <mc:AlternateContent xmlns:mc="http://schemas.openxmlformats.org/markup-compatibility/2006">
    <mc:Choice Requires="x15">
      <x15ac:absPath xmlns:x15ac="http://schemas.microsoft.com/office/spreadsheetml/2010/11/ac" url="https://esdonarchitecture.sharepoint.com/sites/Edsdon-Files/Shared Documents/01-Projects/26-019 42-44 Winchester Street/05 Documents Media/"/>
    </mc:Choice>
  </mc:AlternateContent>
  <xr:revisionPtr revIDLastSave="4" documentId="8_{FBE74D9C-C7C7-401C-8441-5CBE84AF0F35}" xr6:coauthVersionLast="47" xr6:coauthVersionMax="47" xr10:uidLastSave="{DAD51801-74D1-4605-95A3-44D76F7E2BC4}"/>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9040" windowHeight="1572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<sst xmlns="http://schemas.openxmlformats.org/spreadsheetml/2006/main" count="1106" uniqueCount="418">
  <si>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</si>
  <si>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</si>
  <si>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</si>
  <si>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</si>
  <si>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</si>
  <si>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</si>
  <si>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</si>
  <si>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</si>
  <si>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</si>
  <si>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</si>
  <si>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</si>
  <si>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</si>
  <si>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</si>
  <si>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</si>
  <si>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</si>
  <si>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</si>
  <si>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</si>
  <si>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</si>
  <si>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</si>
  <si>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</si>
  <si>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</si>
  <si>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</si>
  <si>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</si>
  <si>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</si>
  <si>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</si>
  <si>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</si>
  <si>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</si>
  <si>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</si>
  <si>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</si>
  <si>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</si>
  <si>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</si>
  <si>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</si>
  <si>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</si>
  <si>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</si>
  <si>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</si>
  <si>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</si>
  <si>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</si>
  <si>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</si>
  <si>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</si>
  <si>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</si>
  <si>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</si>
  <si>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</si>
  <si>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</si>
  <si>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</si>
  <si>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</si>
  <si>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</si>
  <si>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</si>
  <si>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</si>
  <si>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</si>
  <si>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</si>
  <si>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</si>
  <si>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</si>
  <si>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</si>
  <si>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</si>
  <si>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</si>
  <si>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</si>
  <si>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</si>
  <si>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</si>
  <si>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</si>
  <si>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</si>
  <si>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</si>
  <si>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</si>
  <si>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</si>
  <si>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</si>
  <si>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</si>
  <si>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</si>
  <si>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</si>
  <si>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</si>
  <si>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</si>
  <si>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</si>
  <si>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</si>
  <si>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</si>
  <si>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</si>
  <si>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</si>
  <si>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</si>
  <si>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</si>
  <si>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</si>
  <si>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</si>
  <si>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</si>
  <si>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</si>
  <si>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</si>
  <si>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</si>
  <si>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</si>
  <si>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</si>
  <si>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</si>
  <si>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</si>
  <si>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</si>
  <si>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</si>
  <si>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</si>
  <si>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</si>
  <si>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</si>
  <si>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</si>
  <si>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</si>
  <si>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</si>
  <si>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</si>
  <si>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</si>
  <si>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</si>
  <si>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</si>
  <si>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</si>
  <si>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</si>
  <si>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</si>
  <si>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</si>
  <si>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</si>
  <si>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</si>
  <si>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</si>
  <si>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</si>
  <si>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</si>
  <si>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</si>
  <si>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</si>
  <si>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</si>
  <si>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</si>
  <si>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</si>
  <si>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</si>
  <si>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</si>
  <si>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</si>
  <si>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</si>
  <si>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</si>
  <si>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</si>
  <si>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</si>
  <si>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</si>
  <si>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</si>
  <si>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</si>
  <si>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</si>
  <si>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</si>
  <si>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</si>
  <si>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</si>
  <si>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</si>
  <si>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</si>
  <si>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</si>
  <si>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</si>
  <si>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</si>
  <si>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</si>
  <si>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</si>
  <si>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</si>
  <si>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</si>
  <si>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</si>
  <si>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</si>
  <si>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</si>
  <si>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</si>
  <si>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</si>
  <si>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</si>
  <si>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</si>
  <si>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</si>
  <si>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</si>
  <si>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</si>
  <si>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</si>
  <si>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</si>
  <si>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</si>
  <si>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</si>
  <si>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</si>
  <si>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</si>
  <si>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</si>
  <si>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</si>
  <si>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</si>
  <si>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</si>
  <si>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</si>
  <si>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</si>
  <si>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</si>
  <si>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</si>
  <si>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</si>
  <si>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</si>
  <si>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</si>
  <si>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</si>
  <si>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</si>
  <si>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</si>
  <si>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</si>
  <si>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</si>
  <si>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</si>
  <si>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</si>
  <si>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</si>
  <si>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</si>
  <si>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</si>
  <si>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</si>
  <si>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</si>
  <si>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</si>
  <si>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</si>
  <si>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</si>
  <si>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</si>
  <si>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</si>
  <si>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</si>
  <si>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</si>
  <si>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</si>
  <si>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</si>
  <si>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</si>
  <si>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</si>
  <si>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</si>
  <si>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</si>
  <si>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</si>
  <si>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</si>
  <si>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</si>
  <si>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</si>
  <si>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</si>
  <si>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</si>
  <si>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</si>
  <si>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</si>
  <si>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</si>
  <si>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</si>
  <si>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</si>
  <si>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</si>
  <si>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</si>
  <si>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</si>
  <si>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</si>
  <si>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</si>
  <si>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</si>
  <si>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</si>
  <si>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</si>
  <si>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</si>
  <si>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</si>
  <si>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</si>
  <si>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</si>
  <si>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</si>
  <si>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</si>
  <si>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</si>
  <si>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</si>
  <si>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</si>
  <si>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</si>
  <si>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</si>
  <si>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</si>
  <si>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</si>
  <si>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</si>
  <si>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</si>
  <si>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</si>
  <si>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</si>
  <si>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</si>
  <si>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</si>
  <si>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</si>
  <si>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</si>
  <si>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</si>
  <si>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</si>
  <si>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</si>
  <si>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</si>
  <si>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</si>
  <si>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</si>
  <si>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</si>
  <si>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</si>
  <si>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</si>
  <si>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</si>
  <si>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</si>
  <si>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</si>
  <si>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</si>
  <si>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</si>
  <si>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</si>
  <si>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</si>
  <si>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</si>
  <si>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</si>
  <si>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</si>
  <si>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</si>
  <si>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</si>
  <si>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</si>
  <si>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</si>
  <si>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</si>
  <si>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</si>
  <si>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</si>
  <si>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</si>
  <si>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</si>
  <si>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</si>
  <si>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</si>
  <si>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</si>
  <si>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</si>
  <si>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</si>
  <si>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</si>
  <si>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</si>
  <si>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</si>
  <si>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</si>
  <si>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</si>
  <si>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</si>
  <si>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</si>
  <si>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</si>
  <si>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</si>
  <si>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</si>
  <si>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</si>
  <si>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</si>
  <si>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</si>
  <si>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</si>
  <si>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</si>
  <si>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</si>
  <si>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</si>
  <si>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</si>
  <si>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</si>
  <si>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</si>
  <si>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</si>
  <si>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</si>
  <si>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</si>
  <si>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</si>
  <si>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</si>
  <si>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</si>
  <si>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</si>
  <si>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</si>
  <si>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</si>
  <si>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</si>
  <si>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</si>
  <si>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</si>
  <si>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</si>
  <si>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</si>
  <si>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</si>
  <si>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</si>
  <si>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</si>
  <si>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</si>
  <si>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</si>
  <si>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</si>
  <si>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</si>
  <si>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</si>
  <si>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</si>
  <si>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</si>
  <si>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</si>
  <si>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</si>
  <si>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</si>
  <si>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</si>
  <si>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</si>
  <si>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</si>
  <si>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</si>
  <si>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</si>
  <si>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</si>
  <si>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</si>
  <si>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</si>
  <si>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</si>
  <si>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</si>
  <si>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</si>
  <si>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</si>
  <si>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</si>
  <si>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</si>
  <si>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</si>
  <si>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</si>
  <si>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</si>
  <si>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</si>
  <si>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</si>
  <si>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</si>
  <si>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</si>
  <si>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</si>
  <si>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</si>
  <si>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</si>
  <si>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</si>
  <si>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</si>
  <si>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</si>
  <si>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</si>
  <si>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</si>
  <si>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</si>
  <si>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</si>
  <si>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</si>
  <si>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</si>
  <si>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</si>
  <si>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</si>
  <si>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</si>
  <si>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</si>
  <si>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</si>
  <si>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</si>
  <si>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</si>
  <si>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</si>
  <si>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</si>
  <si>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</si>
  <si>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</si>
  <si>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</si>
  <si>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</si>
  <si>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</si>
  <si>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</si>
  <si>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</si>
  <si>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</si>
  <si>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</si>
  <si>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</si>
  <si>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</si>
  <si>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</si>
  <si>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</si>
  <si>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</si>
  <si>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</si>
  <si>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</si>
  <si>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</si>
  <si>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</si>
  <si>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</si>
  <si>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</si>
  <si>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</si>
  <si>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</si>
  <si>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</si>
  <si>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</si>
  <si>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</si>
  <si>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</si>
  <si>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</si>
  <si>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</si>
  <si>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</si>
  <si>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</si>
  <si>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</si>
  <si>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</si>
  <si>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</si>
  <si>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</si>
  <si>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</si>
  <si>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</si>
  <si>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</si>
  <si>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</si>
  <si>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</si>
  <si>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</si>
  <si>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</si>
  <si>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</si>
  <si>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</si>
  <si>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</si>
  <si>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</si>
  <si>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</si>
  <si>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</si>
  <si>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</si>
  <si>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</si>
  <si>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</si>
  <si>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</si>
  <si>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</si>
  <si>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</si>
  <si>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</si>
  <si>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</si>
  <si>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</si>
  <si>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</si>
  <si>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</si>
  <si>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</si>
  <si>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</si>
  <si>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</si>
  <si>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</si>
  <si>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</si>
  <si>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</si>
  <si>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</si>
  <si>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</si>
  <si>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</si>
  <si>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</si>
  <si>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Mains drainage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</si>
</sst>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topLeftCell="A32"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3" zoomScaleNormal="100" workbookViewId="0">
      <selection activeCell="D15" sqref="D15"/>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46267</v>
      </c>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2</v>
      </c>
      <c r="C8" s="19"/>
    </row>
    <row r="9" spans="1:5" ht="39.6" customHeight="1" x14ac:dyDescent="0.25">
      <c r="A9" s="18" t="s">
        <v>72</v>
      </c>
      <c r="B9" s="31" t="s">
        <v>130</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4.8</v>
      </c>
    </row>
    <row r="17" spans="1:2" ht="23.25" customHeight="1" x14ac:dyDescent="0.25">
      <c r="A17" s="26" t="s">
        <v>79</v>
      </c>
      <c r="B17" s="42">
        <f>IFERROR(B16*B7,0)</f>
        <v>576</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0.05</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0.19</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B12" sqref="B12"/>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375</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350</v>
      </c>
      <c r="B11" s="30">
        <v>1.12E-2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1.2713027342399994E-2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1.12E-2</v>
      </c>
      <c r="C28" s="42">
        <f>SUM(C11:C27)</f>
        <v>1.2713027342399994E-2</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7.0000000000000001E-3</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1.0859044188299995E-2</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7.0000000000000001E-3</v>
      </c>
      <c r="C22" s="56">
        <f>SUM(C5:C21)</f>
        <v>1.0859044188299995E-2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B2" zoomScaleNormal="100" workbookViewId="0">
      <selection activeCell="F5" sqref="F5"/>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t="s">
        <v>349</v>
      </c>
      <c r="B5" s="30">
        <v>4.7000000000000002E-3</v>
      </c>
      <c r="C5" s="70">
        <v>100</v>
      </c>
      <c r="D5" s="50">
        <f>IFERROR(IF(ISBLANK(A5),0,IF(ISBLANK(B5),0,VLOOKUP(A5,Nutrients_from_future_land_use!$A$5:$C$21,3,FALSE)*(B5/VLOOKUP(A5,Nutrients_from_future_land_use!$A$5:$C$21,2,FALSE)))),0)</f>
        <v>7.2910725264299977E-3</v>
      </c>
      <c r="E5" s="70" t="s">
        <v>417</v>
      </c>
      <c r="F5" s="70">
        <v>100</v>
      </c>
      <c r="G5" s="50">
        <f>IFERROR(IF(OR(ISBLANK($A5),ISBLANK($B5),ISBLANK($F5)),0,$C5/100*D5*F5/100),0)</f>
        <v>7.2910725264299977E-3</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4.7000000000000002E-3</v>
      </c>
      <c r="C30" s="71"/>
      <c r="D30" s="68">
        <f t="shared" ref="D30" si="1">SUM(D5:D29)</f>
        <v>7.2910725264299977E-3</v>
      </c>
      <c r="E30" s="72"/>
      <c r="F30" s="72"/>
      <c r="G30" s="56">
        <f>SUM(G5:G29)</f>
        <v>7.2910725264299977E-3</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A11" sqref="A10:A11"/>
    </sheetView>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0.05</v>
      </c>
    </row>
    <row r="6" spans="1:4" ht="24.75" customHeight="1" x14ac:dyDescent="0.25">
      <c r="A6" s="18" t="s">
        <v>111</v>
      </c>
      <c r="B6" s="78">
        <f>IFERROR(Nutrients_from_future_land_use!C22-SuDS!G30-Nutrients_from_current_land_use!C28,0)</f>
        <v>-9.1450556805299961E-3</v>
      </c>
    </row>
    <row r="7" spans="1:4" ht="24.75" customHeight="1" x14ac:dyDescent="0.25">
      <c r="A7" s="18" t="s">
        <v>112</v>
      </c>
      <c r="B7" s="78">
        <f>IFERROR(B5+B6,0)</f>
        <v>4.085494431947001E-2</v>
      </c>
    </row>
    <row r="8" spans="1:4" ht="24.75" customHeight="1" x14ac:dyDescent="0.25">
      <c r="A8" s="18" t="s">
        <v>113</v>
      </c>
      <c r="B8" s="78">
        <f>IFERROR(IF(B7&lt;0,B7,B7*1.2),0)</f>
        <v>4.9025933183364012E-2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0.05</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0.22</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0.83240059979999959</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43c6b9d-cada-40cb-b1cd-2e54280dd697" xsi:nil="true"/>
    <lcf76f155ced4ddcb4097134ff3c332f xmlns="e1a7db22-6897-47d3-849e-7406003335b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6ECD5D3F3F9445819ACFB6849A0DEE" ma:contentTypeVersion="16" ma:contentTypeDescription="Create a new document." ma:contentTypeScope="" ma:versionID="565456316c103831a3a2df252cf0f69a">
  <xsd:schema xmlns:xsd="http://www.w3.org/2001/XMLSchema" xmlns:xs="http://www.w3.org/2001/XMLSchema" xmlns:p="http://schemas.microsoft.com/office/2006/metadata/properties" xmlns:ns2="e1a7db22-6897-47d3-849e-7406003335b5" xmlns:ns3="843c6b9d-cada-40cb-b1cd-2e54280dd697" targetNamespace="http://schemas.microsoft.com/office/2006/metadata/properties" ma:root="true" ma:fieldsID="7fa9a2c06b4234d3642a3eda30bd2f96" ns2:_="" ns3:_="">
    <xsd:import namespace="e1a7db22-6897-47d3-849e-7406003335b5"/>
    <xsd:import namespace="843c6b9d-cada-40cb-b1cd-2e54280dd69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a7db22-6897-47d3-849e-7406003335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2a12b2d-b8a9-4ddc-8991-8443c8233a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3c6b9d-cada-40cb-b1cd-2e54280dd69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08b207c5-202f-4383-aae1-3c6874039a8f}" ma:internalName="TaxCatchAll" ma:showField="CatchAllData" ma:web="843c6b9d-cada-40cb-b1cd-2e54280dd6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843c6b9d-cada-40cb-b1cd-2e54280dd697"/>
    <ds:schemaRef ds:uri="e1a7db22-6897-47d3-849e-7406003335b5"/>
  </ds:schemaRefs>
</ds:datastoreItem>
</file>

<file path=customXml/itemProps2.xml><?xml version="1.0" encoding="utf-8"?>
<ds:datastoreItem xmlns:ds="http://schemas.openxmlformats.org/officeDocument/2006/customXml" ds:itemID="{CFBD4436-A93C-4E05-856F-8E3530D0D0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a7db22-6897-47d3-849e-7406003335b5"/>
    <ds:schemaRef ds:uri="843c6b9d-cada-40cb-b1cd-2e54280dd6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Edward Esdon</dc:creator>
  <cp:keywords/>
  <dc:description/>
  <cp:lastModifiedBy>Edward Esdon</cp:lastModifiedBy>
  <cp:revision/>
  <dcterms:created xsi:type="dcterms:W3CDTF">2021-10-14T13:24:34Z</dcterms:created>
  <dcterms:modified xsi:type="dcterms:W3CDTF">2026-09-04T10:04:00Z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0x010100076ECD5D3F3F9445819ACFB6849A0DEE</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