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bbcltd.sharepoint.com/sites/Projects-Technical/Shared Documents/10679/Calculations/Phosphates/June 2026/"/>
    </mc:Choice>
  </mc:AlternateContent>
  <xr:revisionPtr revIDLastSave="103" documentId="8_{6E82548F-85D3-4AC4-8D36-C17872A859F1}" xr6:coauthVersionLast="47" xr6:coauthVersionMax="47" xr10:uidLastSave="{4C5D3A08-6E3E-4D61-B4C9-51538926DD84}"/>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25820" windowHeight="1550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9" l="1"/>
  <c r="B11" i="8"/>
  <c r="B5" i="22"/>
  <c r="F186" i="3"/>
  <c r="C6" i="9" l="1"/>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D5" i="22" s="1"/>
  <c r="G5" i="22" s="1"/>
  <c r="A13" i="10" l="1"/>
  <c r="A14" i="10" s="1"/>
  <c r="A280" i="3" a="1"/>
  <c r="A280" i="3" s="1"/>
  <c r="B30" i="22" l="1"/>
  <c r="H193" i="3" l="1"/>
  <c r="C7" i="9" s="1"/>
  <c r="C22" i="9" s="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<sst xmlns="http://schemas.openxmlformats.org/spreadsheetml/2006/main" count="1109" uniqueCount="418">
  <si>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</si>
  <si>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</si>
  <si>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</si>
  <si>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</si>
  <si>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</si>
  <si>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</si>
  <si>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</si>
  <si>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</si>
  <si>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</si>
  <si>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</si>
  <si>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</si>
  <si>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</si>
  <si>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</si>
  <si>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</si>
  <si>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</si>
  <si>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</si>
  <si>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</si>
  <si>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</si>
  <si>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</si>
  <si>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</si>
  <si>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</si>
  <si>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</si>
  <si>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</si>
  <si>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</si>
  <si>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</si>
  <si>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</si>
  <si>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</si>
  <si>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</si>
  <si>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</si>
  <si>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</si>
  <si>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</si>
  <si>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</si>
  <si>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</si>
  <si>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</si>
  <si>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</si>
  <si>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</si>
  <si>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</si>
  <si>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</si>
  <si>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</si>
  <si>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</si>
  <si>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</si>
  <si>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</si>
  <si>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</si>
  <si>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</si>
  <si>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</si>
  <si>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</si>
  <si>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</si>
  <si>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</si>
  <si>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</si>
  <si>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</si>
  <si>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</si>
  <si>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</si>
  <si>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</si>
  <si>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</si>
  <si>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</si>
  <si>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</si>
  <si>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</si>
  <si>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</si>
  <si>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</si>
  <si>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</si>
  <si>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</si>
  <si>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</si>
  <si>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</si>
  <si>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</si>
  <si>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</si>
  <si>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</si>
  <si>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</si>
  <si>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</si>
  <si>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</si>
  <si>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</si>
  <si>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</si>
  <si>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</si>
  <si>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</si>
  <si>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</si>
  <si>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</si>
  <si>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</si>
  <si>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</si>
  <si>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</si>
  <si>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</si>
  <si>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</si>
  <si>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</si>
  <si>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</si>
  <si>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</si>
  <si>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</si>
  <si>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</si>
  <si>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</si>
  <si>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</si>
  <si>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</si>
  <si>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</si>
  <si>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</si>
  <si>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</si>
  <si>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</si>
  <si>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</si>
  <si>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</si>
  <si>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</si>
  <si>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</si>
  <si>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</si>
  <si>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</si>
  <si>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</si>
  <si>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</si>
  <si>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</si>
  <si>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</si>
  <si>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</si>
  <si>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</si>
  <si>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</si>
  <si>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</si>
  <si>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</si>
  <si>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</si>
  <si>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</si>
  <si>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</si>
  <si>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</si>
  <si>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</si>
  <si>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</si>
  <si>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</si>
  <si>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</si>
  <si>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</si>
  <si>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</si>
  <si>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</si>
  <si>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</si>
  <si>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</si>
  <si>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</si>
  <si>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</si>
  <si>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</si>
  <si>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</si>
  <si>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</si>
  <si>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</si>
  <si>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</si>
  <si>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</si>
  <si>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</si>
  <si>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</si>
  <si>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</si>
  <si>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</si>
  <si>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</si>
  <si>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</si>
  <si>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</si>
  <si>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</si>
  <si>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</si>
  <si>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</si>
  <si>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</si>
  <si>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</si>
  <si>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</si>
  <si>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</si>
  <si>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</si>
  <si>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</si>
  <si>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</si>
  <si>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</si>
  <si>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</si>
  <si>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</si>
  <si>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</si>
  <si>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</si>
  <si>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</si>
  <si>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</si>
  <si>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</si>
  <si>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</si>
  <si>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</si>
  <si>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</si>
  <si>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</si>
  <si>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</si>
  <si>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</si>
  <si>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</si>
  <si>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</si>
  <si>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</si>
  <si>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</si>
  <si>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</si>
  <si>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</si>
  <si>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</si>
  <si>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</si>
  <si>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</si>
  <si>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</si>
  <si>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</si>
  <si>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</si>
  <si>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</si>
  <si>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</si>
  <si>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</si>
  <si>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</si>
  <si>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</si>
  <si>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</si>
  <si>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</si>
  <si>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</si>
  <si>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</si>
  <si>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</si>
  <si>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</si>
  <si>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</si>
  <si>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</si>
  <si>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</si>
  <si>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</si>
  <si>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</si>
  <si>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</si>
  <si>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</si>
  <si>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</si>
  <si>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</si>
  <si>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</si>
  <si>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</si>
  <si>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</si>
  <si>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</si>
  <si>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</si>
  <si>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</si>
  <si>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</si>
  <si>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</si>
  <si>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</si>
  <si>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</si>
  <si>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</si>
  <si>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</si>
  <si>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</si>
  <si>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</si>
  <si>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</si>
  <si>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</si>
  <si>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</si>
  <si>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</si>
  <si>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</si>
  <si>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</si>
  <si>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</si>
  <si>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</si>
  <si>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</si>
  <si>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</si>
  <si>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</si>
  <si>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</si>
  <si>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</si>
  <si>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</si>
  <si>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</si>
  <si>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</si>
  <si>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</si>
  <si>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</si>
  <si>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</si>
  <si>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</si>
  <si>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</si>
  <si>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</si>
  <si>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</si>
  <si>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</si>
  <si>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</si>
  <si>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</si>
  <si>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</si>
  <si>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</si>
  <si>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</si>
  <si>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</si>
  <si>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</si>
  <si>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</si>
  <si>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</si>
  <si>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</si>
  <si>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</si>
  <si>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</si>
  <si>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</si>
  <si>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</si>
  <si>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</si>
  <si>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</si>
  <si>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</si>
  <si>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</si>
  <si>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</si>
  <si>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</si>
  <si>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</si>
  <si>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</si>
  <si>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</si>
  <si>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</si>
  <si>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</si>
  <si>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</si>
  <si>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</si>
  <si>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</si>
  <si>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</si>
  <si>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</si>
  <si>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</si>
  <si>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</si>
  <si>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</si>
  <si>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</si>
  <si>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</si>
  <si>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</si>
  <si>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</si>
  <si>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</si>
  <si>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</si>
  <si>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</si>
  <si>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</si>
  <si>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</si>
  <si>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</si>
  <si>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</si>
  <si>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</si>
  <si>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</si>
  <si>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</si>
  <si>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</si>
  <si>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</si>
  <si>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</si>
  <si>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</si>
  <si>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</si>
  <si>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</si>
  <si>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</si>
  <si>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</si>
  <si>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</si>
  <si>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</si>
  <si>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</si>
  <si>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</si>
  <si>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</si>
  <si>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</si>
  <si>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</si>
  <si>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</si>
  <si>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</si>
  <si>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</si>
  <si>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</si>
  <si>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</si>
  <si>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</si>
  <si>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</si>
  <si>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</si>
  <si>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</si>
  <si>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</si>
  <si>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</si>
  <si>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</si>
  <si>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</si>
  <si>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</si>
  <si>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</si>
  <si>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</si>
  <si>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</si>
  <si>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</si>
  <si>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</si>
  <si>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</si>
  <si>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</si>
  <si>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</si>
  <si>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</si>
  <si>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</si>
  <si>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</si>
  <si>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</si>
  <si>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</si>
  <si>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</si>
  <si>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</si>
  <si>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</si>
  <si>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</si>
  <si>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</si>
  <si>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</si>
  <si>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</si>
  <si>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</si>
  <si>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</si>
  <si>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</si>
  <si>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</si>
  <si>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</si>
  <si>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</si>
  <si>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</si>
  <si>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</si>
  <si>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</si>
  <si>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</si>
  <si>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</si>
  <si>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</si>
  <si>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</si>
  <si>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</si>
  <si>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</si>
  <si>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</si>
  <si>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</si>
  <si>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</si>
  <si>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</si>
  <si>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</si>
  <si>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</si>
  <si>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</si>
  <si>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</si>
  <si>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</si>
  <si>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</si>
  <si>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</si>
  <si>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</si>
  <si>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</si>
  <si>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</si>
  <si>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</si>
  <si>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</si>
  <si>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</si>
  <si>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</si>
  <si>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</si>
  <si>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</si>
  <si>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</si>
  <si>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</si>
  <si>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</si>
  <si>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</si>
  <si>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</si>
  <si>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</si>
  <si>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</si>
  <si>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</si>
  <si>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</si>
  <si>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</si>
  <si>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</si>
  <si>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</si>
  <si>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</si>
  <si>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</si>
  <si>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</si>
  <si>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</si>
  <si>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</si>
  <si>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</si>
  <si>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</si>
  <si>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</si>
  <si>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</si>
  <si>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</si>
  <si>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</si>
  <si>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</si>
  <si>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</si>
  <si>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</si>
  <si>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</si>
  <si>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</si>
  <si>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</si>
  <si>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</si>
  <si>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</si>
  <si>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</si>
  <si>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</si>
  <si>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</si>
  <si>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</si>
  <si>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</si>
  <si>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</si>
  <si>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</si>
  <si>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</si>
  <si>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</si>
  <si>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</si>
  <si>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</si>
  <si>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</si>
  <si>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</si>
  <si>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</si>
  <si>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</si>
  <si>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</si>
  <si>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</si>
  <si>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</si>
  <si>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</si>
  <si>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</si>
  <si>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</si>
  <si>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</si>
  <si>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</si>
  <si>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</si>
  <si>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</si>
  <si>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</si>
  <si>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Infiltration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</si>
</sst>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view="pageBreakPreview" zoomScaleNormal="100" zoomScaleSheetLayoutView="100" workbookViewId="0">
      <selection activeCell="B8" sqref="B8"/>
    </sheetView>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fitToHeight="0"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view="pageBreakPreview" topLeftCell="A2" zoomScale="60" zoomScaleNormal="100" workbookViewId="0">
      <selection activeCell="A29" sqref="A29"/>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c r="C5" s="19"/>
    </row>
    <row r="6" spans="1:5" ht="24.65" customHeight="1" x14ac:dyDescent="0.35">
      <c r="A6" s="18" t="s">
        <v>69</v>
      </c>
      <c r="B6" s="30">
        <v>2.2999999999999998</v>
      </c>
      <c r="C6" s="19"/>
    </row>
    <row r="7" spans="1:5" ht="24.65" customHeight="1" x14ac:dyDescent="0.35">
      <c r="A7" s="18" t="s">
        <v>70</v>
      </c>
      <c r="B7" s="31">
        <v>120</v>
      </c>
      <c r="C7" s="19"/>
    </row>
    <row r="8" spans="1:5" ht="24.65" customHeight="1" x14ac:dyDescent="0.35">
      <c r="A8" s="18" t="s">
        <v>71</v>
      </c>
      <c r="B8" s="31">
        <v>110</v>
      </c>
      <c r="C8" s="19"/>
    </row>
    <row r="9" spans="1:5" ht="39.65" customHeight="1" x14ac:dyDescent="0.35">
      <c r="A9" s="18" t="s">
        <v>72</v>
      </c>
      <c r="B9" s="31" t="s">
        <v>148</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252.99999999999997</v>
      </c>
    </row>
    <row r="17" spans="1:2" ht="23.25" customHeight="1" x14ac:dyDescent="0.35">
      <c r="A17" s="26" t="s">
        <v>79</v>
      </c>
      <c r="B17" s="42">
        <f>IFERROR(B16*B7,0)</f>
        <v>30359.999999999996</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2.5</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9.98</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firstPageNumber="9"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view="pageBreakPreview" topLeftCell="A8" zoomScale="61" zoomScaleNormal="100" zoomScaleSheetLayoutView="100" workbookViewId="0">
      <selection activeCell="A12" sqref="A12"/>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376</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180</v>
      </c>
      <c r="B11" s="30">
        <f>8.07</f>
        <v>8.07</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0.97797022708399284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8.07</v>
      </c>
      <c r="C28" s="42">
        <f>SUM(C11:C27)</f>
        <v>0.97797022708399284</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firstPageNumber="15"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view="pageBreakPreview" topLeftCell="A3" zoomScaleNormal="100" zoomScaleSheetLayoutView="100" workbookViewId="0">
      <selection activeCell="A9" sqref="A9"/>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3.19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5.2678668768109977</v>
      </c>
    </row>
    <row r="6" spans="1:3" ht="23.25" customHeight="1" x14ac:dyDescent="0.3">
      <c r="A6" s="62" t="s">
        <v>344</v>
      </c>
      <c r="B6" s="63">
        <f>4.66</f>
        <v>4.66</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9.3200000000000005E-2</v>
      </c>
    </row>
    <row r="7" spans="1:3" ht="23.25" customHeight="1" x14ac:dyDescent="0.3">
      <c r="A7" s="62" t="s">
        <v>351</v>
      </c>
      <c r="B7" s="63">
        <v>0.04</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3.5444015991999984E-2</v>
      </c>
    </row>
    <row r="8" spans="1:3" ht="23.25" customHeight="1" x14ac:dyDescent="0.3">
      <c r="A8" s="62" t="s">
        <v>348</v>
      </c>
      <c r="B8" s="63">
        <v>0.18</v>
      </c>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8.07</v>
      </c>
      <c r="C22" s="56">
        <f>SUM(C5:C21)</f>
        <v>5.3965108928029979</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firstPageNumber="27" fitToHeight="0"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view="pageBreakPreview" topLeftCell="B5" zoomScale="60" zoomScaleNormal="100" workbookViewId="0">
      <selection activeCell="H7" sqref="H7"/>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t="s">
        <v>349</v>
      </c>
      <c r="B5" s="30">
        <f>Table_7_Future_Land_Uses[[#This Row],[Area (ha) - user inputs required]]</f>
        <v>3.19</v>
      </c>
      <c r="C5" s="70">
        <v>100</v>
      </c>
      <c r="D5" s="50">
        <f>IFERROR(IF(ISBLANK(A5),0,IF(ISBLANK(B5),0,VLOOKUP(A5,Nutrients_from_future_land_use!$A$5:$C$21,3,FALSE)*(B5/VLOOKUP(A5,Nutrients_from_future_land_use!$A$5:$C$21,2,FALSE)))),0)</f>
        <v>5.2678668768109977</v>
      </c>
      <c r="E5" s="70" t="s">
        <v>417</v>
      </c>
      <c r="F5" s="70">
        <v>100</v>
      </c>
      <c r="G5" s="50">
        <f>IFERROR(IF(OR(ISBLANK($A5),ISBLANK($B5),ISBLANK($F5)),0,$C5/100*D5*F5/100),0)</f>
        <v>5.2678668768109977</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3.19</v>
      </c>
      <c r="C30" s="71"/>
      <c r="D30" s="68">
        <f t="shared" ref="D30" si="1">SUM(D5:D29)</f>
        <v>5.2678668768109977</v>
      </c>
      <c r="E30" s="72"/>
      <c r="F30" s="72"/>
      <c r="G30" s="56">
        <f>SUM(G5:G29)</f>
        <v>5.2678668768109977</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firstPageNumber="31" fitToHeight="0"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view="pageBreakPreview" topLeftCell="A2" zoomScale="90" zoomScaleNormal="90" zoomScaleSheetLayoutView="90" workbookViewId="0">
      <selection activeCell="B12" sqref="B12"/>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2.5</v>
      </c>
    </row>
    <row r="6" spans="1:4" ht="24.75" customHeight="1" x14ac:dyDescent="0.35">
      <c r="A6" s="18" t="s">
        <v>111</v>
      </c>
      <c r="B6" s="78">
        <f>IFERROR(Nutrients_from_future_land_use!C22-SuDS!G30-Nutrients_from_current_land_use!C28,0)</f>
        <v>-0.84932621109199269</v>
      </c>
    </row>
    <row r="7" spans="1:4" ht="24.75" customHeight="1" x14ac:dyDescent="0.35">
      <c r="A7" s="18" t="s">
        <v>112</v>
      </c>
      <c r="B7" s="78">
        <f>IFERROR(B5+B6,0)</f>
        <v>1.6506737889080072</v>
      </c>
    </row>
    <row r="8" spans="1:4" ht="24.75" customHeight="1" x14ac:dyDescent="0.35">
      <c r="A8" s="18" t="s">
        <v>113</v>
      </c>
      <c r="B8" s="78">
        <f>IFERROR(IF(B7&lt;0,B7,B7*1.2),0)</f>
        <v>1.9808085466896086</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1.98</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10.96</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68" firstPageNumber="48"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3"/>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A283">_xlfn._xlws.SORT(_xlfn.UNIQUE(_xlfn._xlws.FILTER(Nutrients_from_future_land_use!$A$5:$A$21,Nutrients_from_future_land_use!$A$5:$A$21&lt;&gt;"")))</f>
        <v>Greenspace</v>
      </c>
    </row>
    <row r="281" spans="1:1" x14ac:dyDescent="0.3">
      <c r="A281" s="88" t="str">
        <v>Open urban land</v>
      </c>
    </row>
    <row r="282" spans="1:1" x14ac:dyDescent="0.3">
      <c r="A282" s="88" t="str">
        <v>Residential urban land</v>
      </c>
    </row>
    <row r="283" spans="1:1" x14ac:dyDescent="0.3">
      <c r="A283" s="88" t="str">
        <v>Water</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0DEF16B85FD0409102F792E1E427B5" ma:contentTypeVersion="40" ma:contentTypeDescription="Create a new document." ma:contentTypeScope="" ma:versionID="8d37995d7029d1315fcc1326e5648972">
  <xsd:schema xmlns:xsd="http://www.w3.org/2001/XMLSchema" xmlns:xs="http://www.w3.org/2001/XMLSchema" xmlns:p="http://schemas.microsoft.com/office/2006/metadata/properties" xmlns:ns2="233d055c-97c9-4a2d-a49b-5d44ae56c415" xmlns:ns3="844a53b5-8e5c-4dc9-9077-f00c3e40d251" targetNamespace="http://schemas.microsoft.com/office/2006/metadata/properties" ma:root="true" ma:fieldsID="ab40a0b11477f5155308888172302b1e" ns2:_="" ns3:_="">
    <xsd:import namespace="233d055c-97c9-4a2d-a49b-5d44ae56c415"/>
    <xsd:import namespace="844a53b5-8e5c-4dc9-9077-f00c3e40d25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test" minOccurs="0"/>
                <xsd:element ref="ns2:35fcdadd-2fb4-4878-b3a6-3154d3183c67CountryOrRegion" minOccurs="0"/>
                <xsd:element ref="ns2:35fcdadd-2fb4-4878-b3a6-3154d3183c67State" minOccurs="0"/>
                <xsd:element ref="ns2:35fcdadd-2fb4-4878-b3a6-3154d3183c67City" minOccurs="0"/>
                <xsd:element ref="ns2:35fcdadd-2fb4-4878-b3a6-3154d3183c67PostalCode" minOccurs="0"/>
                <xsd:element ref="ns2:35fcdadd-2fb4-4878-b3a6-3154d3183c67Street" minOccurs="0"/>
                <xsd:element ref="ns2:35fcdadd-2fb4-4878-b3a6-3154d3183c67GeoLoc" minOccurs="0"/>
                <xsd:element ref="ns2:35fcdadd-2fb4-4878-b3a6-3154d3183c67DispName" minOccurs="0"/>
                <xsd:element ref="ns2:hyper" minOccurs="0"/>
                <xsd:element ref="ns2:location" minOccurs="0"/>
                <xsd:element ref="ns2:eacd3ed2-2168-49a0-809a-25975b183362CountryOrRegion" minOccurs="0"/>
                <xsd:element ref="ns2:eacd3ed2-2168-49a0-809a-25975b183362State" minOccurs="0"/>
                <xsd:element ref="ns2:eacd3ed2-2168-49a0-809a-25975b183362City" minOccurs="0"/>
                <xsd:element ref="ns2:eacd3ed2-2168-49a0-809a-25975b183362PostalCode" minOccurs="0"/>
                <xsd:element ref="ns2:eacd3ed2-2168-49a0-809a-25975b183362Street" minOccurs="0"/>
                <xsd:element ref="ns2:eacd3ed2-2168-49a0-809a-25975b183362GeoLoc" minOccurs="0"/>
                <xsd:element ref="ns2:eacd3ed2-2168-49a0-809a-25975b183362DispName" minOccurs="0"/>
                <xsd:element ref="ns2:Folderpath" minOccurs="0"/>
                <xsd:element ref="ns2:lookup" minOccurs="0"/>
                <xsd:element ref="ns2:MediaServiceObjectDetectorVersions" minOccurs="0"/>
                <xsd:element ref="ns2:MediaServiceSearchProperties" minOccurs="0"/>
                <xsd:element ref="ns2:_Flow_SignoffStatus" minOccurs="0"/>
                <xsd:element ref="ns2:MediaServiceBillingMetadata"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3d055c-97c9-4a2d-a49b-5d44ae56c4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99faf2a-0e02-498b-b63f-6c797fd71427" ma:termSetId="09814cd3-568e-fe90-9814-8d621ff8fb84" ma:anchorId="fba54fb3-c3e1-fe81-a776-ca4b69148c4d" ma:open="true" ma:isKeyword="false">
      <xsd:complexType>
        <xsd:sequence>
          <xsd:element ref="pc:Terms" minOccurs="0" maxOccurs="1"/>
        </xsd:sequence>
      </xsd:complexType>
    </xsd:element>
    <xsd:element name="test" ma:index="24" nillable="true" ma:displayName="test" ma:format="Dropdown" ma:internalName="test">
      <xsd:simpleType>
        <xsd:restriction base="dms:Unknown"/>
      </xsd:simpleType>
    </xsd:element>
    <xsd:element name="35fcdadd-2fb4-4878-b3a6-3154d3183c67CountryOrRegion" ma:index="25" nillable="true" ma:displayName="test: Country/Region" ma:internalName="CountryOrRegion" ma:readOnly="true">
      <xsd:simpleType>
        <xsd:restriction base="dms:Text"/>
      </xsd:simpleType>
    </xsd:element>
    <xsd:element name="35fcdadd-2fb4-4878-b3a6-3154d3183c67State" ma:index="26" nillable="true" ma:displayName="test: State" ma:internalName="State" ma:readOnly="true">
      <xsd:simpleType>
        <xsd:restriction base="dms:Text"/>
      </xsd:simpleType>
    </xsd:element>
    <xsd:element name="35fcdadd-2fb4-4878-b3a6-3154d3183c67City" ma:index="27" nillable="true" ma:displayName="test: City" ma:internalName="City" ma:readOnly="true">
      <xsd:simpleType>
        <xsd:restriction base="dms:Text"/>
      </xsd:simpleType>
    </xsd:element>
    <xsd:element name="35fcdadd-2fb4-4878-b3a6-3154d3183c67PostalCode" ma:index="28" nillable="true" ma:displayName="test: Postal Code" ma:internalName="PostalCode" ma:readOnly="true">
      <xsd:simpleType>
        <xsd:restriction base="dms:Text"/>
      </xsd:simpleType>
    </xsd:element>
    <xsd:element name="35fcdadd-2fb4-4878-b3a6-3154d3183c67Street" ma:index="29" nillable="true" ma:displayName="test: Street" ma:internalName="Street" ma:readOnly="true">
      <xsd:simpleType>
        <xsd:restriction base="dms:Text"/>
      </xsd:simpleType>
    </xsd:element>
    <xsd:element name="35fcdadd-2fb4-4878-b3a6-3154d3183c67GeoLoc" ma:index="30" nillable="true" ma:displayName="test: Coordinates" ma:internalName="GeoLoc" ma:readOnly="true">
      <xsd:simpleType>
        <xsd:restriction base="dms:Unknown"/>
      </xsd:simpleType>
    </xsd:element>
    <xsd:element name="35fcdadd-2fb4-4878-b3a6-3154d3183c67DispName" ma:index="31" nillable="true" ma:displayName="test: Name" ma:internalName="DispName" ma:readOnly="true">
      <xsd:simpleType>
        <xsd:restriction base="dms:Text"/>
      </xsd:simpleType>
    </xsd:element>
    <xsd:element name="hyper" ma:index="32" nillable="true" ma:displayName="hyper" ma:format="Hyperlink" ma:internalName="hyper">
      <xsd:complexType>
        <xsd:complexContent>
          <xsd:extension base="dms:URL">
            <xsd:sequence>
              <xsd:element name="Url" type="dms:ValidUrl" minOccurs="0" nillable="true"/>
              <xsd:element name="Description" type="xsd:string" nillable="true"/>
            </xsd:sequence>
          </xsd:extension>
        </xsd:complexContent>
      </xsd:complexType>
    </xsd:element>
    <xsd:element name="location" ma:index="33" nillable="true" ma:displayName="location" ma:format="Dropdown" ma:internalName="location">
      <xsd:simpleType>
        <xsd:restriction base="dms:Unknown"/>
      </xsd:simpleType>
    </xsd:element>
    <xsd:element name="eacd3ed2-2168-49a0-809a-25975b183362CountryOrRegion" ma:index="34" nillable="true" ma:displayName="location: Country/Region" ma:internalName="CountryOrRegion0" ma:readOnly="true">
      <xsd:simpleType>
        <xsd:restriction base="dms:Text"/>
      </xsd:simpleType>
    </xsd:element>
    <xsd:element name="eacd3ed2-2168-49a0-809a-25975b183362State" ma:index="35" nillable="true" ma:displayName="location: State" ma:internalName="State0" ma:readOnly="true">
      <xsd:simpleType>
        <xsd:restriction base="dms:Text"/>
      </xsd:simpleType>
    </xsd:element>
    <xsd:element name="eacd3ed2-2168-49a0-809a-25975b183362City" ma:index="36" nillable="true" ma:displayName="location: City" ma:internalName="City0" ma:readOnly="true">
      <xsd:simpleType>
        <xsd:restriction base="dms:Text"/>
      </xsd:simpleType>
    </xsd:element>
    <xsd:element name="eacd3ed2-2168-49a0-809a-25975b183362PostalCode" ma:index="37" nillable="true" ma:displayName="location: Postal Code" ma:internalName="PostalCode0" ma:readOnly="true">
      <xsd:simpleType>
        <xsd:restriction base="dms:Text"/>
      </xsd:simpleType>
    </xsd:element>
    <xsd:element name="eacd3ed2-2168-49a0-809a-25975b183362Street" ma:index="38" nillable="true" ma:displayName="location: Street" ma:internalName="Street0" ma:readOnly="true">
      <xsd:simpleType>
        <xsd:restriction base="dms:Text"/>
      </xsd:simpleType>
    </xsd:element>
    <xsd:element name="eacd3ed2-2168-49a0-809a-25975b183362GeoLoc" ma:index="39" nillable="true" ma:displayName="location: Coordinates" ma:internalName="GeoLoc0" ma:readOnly="true">
      <xsd:simpleType>
        <xsd:restriction base="dms:Unknown"/>
      </xsd:simpleType>
    </xsd:element>
    <xsd:element name="eacd3ed2-2168-49a0-809a-25975b183362DispName" ma:index="40" nillable="true" ma:displayName="location: Name" ma:internalName="DispName0" ma:readOnly="true">
      <xsd:simpleType>
        <xsd:restriction base="dms:Text"/>
      </xsd:simpleType>
    </xsd:element>
    <xsd:element name="Folderpath" ma:index="41" nillable="true" ma:displayName="Folder path" ma:format="Dropdown" ma:internalName="Folderpath">
      <xsd:simpleType>
        <xsd:restriction base="dms:Text">
          <xsd:maxLength value="255"/>
        </xsd:restriction>
      </xsd:simpleType>
    </xsd:element>
    <xsd:element name="lookup" ma:index="42" nillable="true" ma:displayName="lookup" ma:format="Dropdown" ma:list="c9c1067a-fca7-4de0-b8c8-8e3af6cb4d96" ma:internalName="lookup" ma:showField="Title">
      <xsd:simpleType>
        <xsd:restriction base="dms:Lookup"/>
      </xsd:simpleType>
    </xsd:element>
    <xsd:element name="MediaServiceObjectDetectorVersions" ma:index="4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element name="_Flow_SignoffStatus" ma:index="45" nillable="true" ma:displayName="Sign-off status" ma:internalName="Sign_x002d_off_x0020_status">
      <xsd:simpleType>
        <xsd:restriction base="dms:Text"/>
      </xsd:simpleType>
    </xsd:element>
    <xsd:element name="MediaServiceBillingMetadata" ma:index="46" nillable="true" ma:displayName="MediaServiceBillingMetadata" ma:hidden="true" ma:internalName="MediaServiceBillingMetadata" ma:readOnly="true">
      <xsd:simpleType>
        <xsd:restriction base="dms:Note"/>
      </xsd:simpleType>
    </xsd:element>
    <xsd:element name="Image" ma:index="47"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44a53b5-8e5c-4dc9-9077-f00c3e40d25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7ee3ef8-df7c-4b2b-a7cf-acdf484c72a2}" ma:internalName="TaxCatchAll" ma:showField="CatchAllData" ma:web="844a53b5-8e5c-4dc9-9077-f00c3e40d2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7D4DF82D-0388-40E7-8DBE-57CDA4C609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3d055c-97c9-4a2d-a49b-5d44ae56c415"/>
    <ds:schemaRef ds:uri="844a53b5-8e5c-4dc9-9077-f00c3e40d2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www.w3.org/XML/1998/namespace"/>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4154bb13-d25f-46c8-b825-e27ab0800e07"/>
    <ds:schemaRef ds:uri="662745e8-e224-48e8-a2e3-254862b8c2f5"/>
    <ds:schemaRef ds:uri="http://purl.org/dc/terms/"/>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Paige Fellows</cp:lastModifiedBy>
  <cp:revision/>
  <cp:lastPrinted>2026-06-29T20:55:26Z</cp:lastPrinted>
  <dcterms:created xsi:type="dcterms:W3CDTF">2021-10-14T13:24:34Z</dcterms:created>
  <dcterms:modified xsi:type="dcterms:W3CDTF">2026-06-30T08:23:40Z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0x010100260DEF16B85FD0409102F792E1E427B5</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