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Wyndham Conservative Club/Full App Feb 26/Resubmission/"/>
    </mc:Choice>
  </mc:AlternateContent>
  <xr:revisionPtr revIDLastSave="0" documentId="8_{C65D3F0D-8EBD-41AA-A3A2-1375B47B0220}"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120" yWindow="-120" windowWidth="29040" windowHeight="1572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<sst xmlns="http://schemas.openxmlformats.org/spreadsheetml/2006/main" count="1104" uniqueCount="417">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</sst>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6" dataDxfId="105">
  <autoFilter ref="A10:B15" xr:uid="{7EBF9311-A278-4083-BF4D-937B4AAC2ED7}">
    <filterColumn colId="0" hiddenButton="1"/>
    <filterColumn colId="1" hiddenButton="1"/>
  </autoFilter>
  <tableColumns count="2">
    <tableColumn id="1" xr3:uid="{D307493E-2059-46BA-8359-3AF9476DA77C}" name="Topic of each table" dataDxfId="104"/>
    <tableColumn id="2" xr3:uid="{232F3596-0F30-49C4-AE95-A48E7051B620}" name="Link to each worksheet" dataDxfId="103"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2" dataDxfId="100" headerRowBorderDxfId="101" tableBorderDxfId="99" totalsRowBorderDxfId="98">
  <autoFilter ref="A42:A46" xr:uid="{64981484-4795-461F-A3C7-626CD012A06C}">
    <filterColumn colId="0" hiddenButton="1"/>
  </autoFilter>
  <tableColumns count="1">
    <tableColumn id="1" xr3:uid="{F955E827-6C2D-4DAA-893A-D0A3AA8CBF38}" name="Description of the information:" dataDxfId="97"/>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20" dataDxfId="118" headerRowBorderDxfId="119" tableBorderDxfId="117" totalsRowBorderDxfId="11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15"/>
    <tableColumn id="2" xr3:uid="{D22CDBE7-9B75-4248-A951-0D061DAA9F1C}" name="Data entry column - user inputs required" dataDxfId="114"/>
    <tableColumn id="4" xr3:uid="{20424A8D-23FA-4C1D-B394-6A4A0726E8D6}" name="Additional data entry column - user inputs may be required" dataDxfId="11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12" dataDxfId="110" headerRowBorderDxfId="111" tableBorderDxfId="109">
  <autoFilter ref="A14:B22" xr:uid="{B50C45A2-2A77-478E-B226-DC5B3B2EA72E}">
    <filterColumn colId="0" hiddenButton="1"/>
    <filterColumn colId="1" hiddenButton="1"/>
  </autoFilter>
  <tableColumns count="2">
    <tableColumn id="1" xr3:uid="{FA8C78F6-50A3-498F-8975-6D1EC817B86B}" name="Description of values generated" dataDxfId="108"/>
    <tableColumn id="2" xr3:uid="{150A0AA5-FDF2-4BA1-A9A8-36A566F3E6CC}" name="Values generated" dataDxfId="10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5"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251</v>
      </c>
    </row>
    <row r="2" spans="1:2" ht="23.45" customHeight="1" x14ac:dyDescent="0.25">
      <c r="A2" s="112"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1" customHeight="1" x14ac:dyDescent="0.25">
      <c r="A33" s="7" t="s">
        <v>196</v>
      </c>
    </row>
    <row r="34" spans="1:2" ht="43.5" customHeight="1" x14ac:dyDescent="0.25">
      <c r="A34" s="7" t="s">
        <v>197</v>
      </c>
    </row>
    <row r="35" spans="1:2" ht="39.950000000000003"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13" t="s">
        <v>202</v>
      </c>
      <c r="B43" s="14"/>
    </row>
    <row r="44" spans="1:2" ht="27" customHeight="1" x14ac:dyDescent="0.25">
      <c r="A44" s="113" t="s">
        <v>171</v>
      </c>
      <c r="B44" s="14"/>
    </row>
    <row r="45" spans="1:2" ht="42.6" customHeight="1" x14ac:dyDescent="0.25">
      <c r="A45" s="11" t="s">
        <v>252</v>
      </c>
      <c r="B45" s="14"/>
    </row>
    <row r="46" spans="1:2" ht="41.45" customHeight="1" x14ac:dyDescent="0.25">
      <c r="A46" s="114"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1" customHeight="1" x14ac:dyDescent="0.25">
      <c r="A50" s="16" t="s">
        <v>209</v>
      </c>
    </row>
    <row r="51" spans="1:1" ht="35.450000000000003"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zoomScale="62" zoomScaleNormal="62" workbookViewId="0">
      <selection activeCell="D3" sqref="D3"/>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105</v>
      </c>
    </row>
    <row r="2" spans="1:5" ht="409.5" customHeight="1" x14ac:dyDescent="0.25">
      <c r="A2" s="124" t="s">
        <v>248</v>
      </c>
    </row>
    <row r="3" spans="1:5" ht="51.6" customHeight="1" x14ac:dyDescent="0.25">
      <c r="A3" s="8" t="s">
        <v>111</v>
      </c>
      <c r="B3" s="15"/>
      <c r="C3" s="6"/>
    </row>
    <row r="4" spans="1:5" ht="47.25" x14ac:dyDescent="0.25">
      <c r="A4" s="1" t="s">
        <v>128</v>
      </c>
      <c r="B4" s="2" t="s">
        <v>210</v>
      </c>
      <c r="C4" s="2" t="s">
        <v>211</v>
      </c>
    </row>
    <row r="5" spans="1:5" ht="24.6" customHeight="1" x14ac:dyDescent="0.25">
      <c r="A5" s="18" t="s">
        <v>110</v>
      </c>
      <c r="B5" s="29">
        <v>46597</v>
      </c>
      <c r="C5" s="19"/>
    </row>
    <row r="6" spans="1:5" ht="24.6" customHeight="1" x14ac:dyDescent="0.25">
      <c r="A6" s="18" t="s">
        <v>175</v>
      </c>
      <c r="B6" s="30">
        <v>2.4</v>
      </c>
      <c r="C6" s="19"/>
    </row>
    <row r="7" spans="1:5" ht="24.6" customHeight="1" x14ac:dyDescent="0.25">
      <c r="A7" s="18" t="s">
        <v>108</v>
      </c>
      <c r="B7" s="31">
        <v>120</v>
      </c>
      <c r="C7" s="19"/>
    </row>
    <row r="8" spans="1:5" ht="24.6" customHeight="1" x14ac:dyDescent="0.25">
      <c r="A8" s="18" t="s">
        <v>221</v>
      </c>
      <c r="B8" s="31">
        <v>1</v>
      </c>
      <c r="C8" s="19"/>
    </row>
    <row r="9" spans="1:5" ht="39.6" customHeight="1" x14ac:dyDescent="0.25">
      <c r="A9" s="18" t="s">
        <v>0</v>
      </c>
      <c r="B9" s="31" t="s">
        <v>280</v>
      </c>
      <c r="C9" s="19"/>
    </row>
    <row r="10" spans="1:5" ht="24.6"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2.4</v>
      </c>
    </row>
    <row r="17" spans="1:2" ht="23.25" customHeight="1" x14ac:dyDescent="0.25">
      <c r="A17" s="26" t="s">
        <v>122</v>
      </c>
      <c r="B17" s="42">
        <f>IFERROR(B16*B7,0)</f>
        <v>288</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3" zoomScaleNormal="100" workbookViewId="0">
      <selection activeCell="A11" sqref="A11"/>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85" customHeight="1" x14ac:dyDescent="0.25">
      <c r="A4" s="4" t="s">
        <v>128</v>
      </c>
      <c r="B4" s="85" t="s">
        <v>210</v>
      </c>
      <c r="C4" s="38"/>
      <c r="E4" s="6"/>
      <c r="F4" s="6"/>
    </row>
    <row r="5" spans="1:6" ht="29.85" customHeight="1" x14ac:dyDescent="0.25">
      <c r="A5" s="18" t="s">
        <v>224</v>
      </c>
      <c r="B5" s="44" t="s">
        <v>293</v>
      </c>
      <c r="C5" s="6"/>
      <c r="D5" s="6"/>
      <c r="E5" s="6"/>
      <c r="F5" s="39"/>
    </row>
    <row r="6" spans="1:6" ht="29.85" customHeight="1" x14ac:dyDescent="0.25">
      <c r="A6" s="18" t="s">
        <v>2</v>
      </c>
      <c r="B6" s="45" t="s">
        <v>89</v>
      </c>
      <c r="C6" s="6"/>
      <c r="D6" s="6"/>
      <c r="E6" s="6"/>
      <c r="F6" s="6"/>
    </row>
    <row r="7" spans="1:6" ht="29.85" customHeight="1" x14ac:dyDescent="0.25">
      <c r="A7" s="18" t="s">
        <v>109</v>
      </c>
      <c r="B7" s="46" t="s">
        <v>63</v>
      </c>
      <c r="C7" s="6"/>
      <c r="D7" s="6"/>
      <c r="E7" s="6"/>
      <c r="F7" s="6"/>
    </row>
    <row r="8" spans="1:6" ht="29.85" customHeight="1" x14ac:dyDescent="0.25">
      <c r="A8" s="21" t="s">
        <v>223</v>
      </c>
      <c r="B8" s="47" t="s">
        <v>100</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2.95" customHeight="1" x14ac:dyDescent="0.25">
      <c r="A11" s="48" t="s">
        <v>41</v>
      </c>
      <c r="B11" s="30">
        <v>2.5899999999999999E-2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2.9398875729299983E-2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2.5899999999999999E-2</v>
      </c>
      <c r="C28" s="42">
        <f>SUM(C11:C27)</f>
        <v>2.9398875729299983E-2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74"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2.5899999999999999E-2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4.0178463496709976E-2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2.5899999999999999E-2</v>
      </c>
      <c r="C22" s="56">
        <f>SUM(C5:C21)</f>
        <v>4.0178463496709976E-2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222</v>
      </c>
      <c r="B1" s="51"/>
      <c r="C1" s="51"/>
      <c r="D1" s="51"/>
    </row>
    <row r="2" spans="1:11" ht="409.6"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75" zoomScaleNormal="75" workbookViewId="0">
      <selection activeCell="D10" sqref="D10"/>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0.02</v>
      </c>
    </row>
    <row r="6" spans="1:4" ht="24.75" customHeight="1" x14ac:dyDescent="0.25">
      <c r="A6" s="18" t="s">
        <v>131</v>
      </c>
      <c r="B6" s="78">
        <f>IFERROR(Nutrients_from_future_land_use!C22-SuDS!G30-Nutrients_from_current_land_use!C28,0)</f>
        <v>1.0779587767409993E-2</v>
      </c>
    </row>
    <row r="7" spans="1:4" ht="24.75" customHeight="1" x14ac:dyDescent="0.25">
      <c r="A7" s="18" t="s">
        <v>166</v>
      </c>
      <c r="B7" s="78">
        <f>IFERROR(B5+B6,0)</f>
        <v>3.0779587767409994E-2</v>
      </c>
    </row>
    <row r="8" spans="1:4" ht="24.75" customHeight="1" x14ac:dyDescent="0.25">
      <c r="A8" s="18" t="s">
        <v>167</v>
      </c>
      <c r="B8" s="78">
        <f>IFERROR(IF(B7&lt;0,B7,B7*1.2),0)</f>
        <v>3.6935505320891994E-2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0.04</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3B0E537D-5C24-4140-9A68-53ECFD72C2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2026-07-29T11:07:30Z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