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updateLinks="never" defaultThemeVersion="166925"/>
  <mc:AlternateContent xmlns:mc="http://schemas.openxmlformats.org/markup-compatibility/2006">
    <mc:Choice Requires="x15">
      <x15ac:absPath xmlns:x15ac="http://schemas.microsoft.com/office/spreadsheetml/2010/11/ac" url="/Users/Nicola/Dropbox/HCS/HCS work/Whitehill, Pitton/"/>
    </mc:Choice>
  </mc:AlternateContent>
  <xr:revisionPtr revIDLastSave="0" documentId="13_ncr:1_{6A375AA2-B478-C341-A1FD-266F43D2BC8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980" yWindow="660" windowWidth="34440" windowHeight="1958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<sst xmlns="http://schemas.openxmlformats.org/spreadsheetml/2006/main" count="3027" uniqueCount="843">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</sst>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atildataragel/Documents/Holbury/Admin/April%2026/C:/Users/DS56/OneDrive%20-%20Ricardo%20Plc/NE%20NN/Copy%20of%20Herefordshire%20Council%20Phosphate%20Budget%20Calculator_Final.xlsx" TargetMode="External"/><Relationship Id="rId1" Type="http://schemas.openxmlformats.org/officeDocument/2006/relationships/externalLinkPath" Target="/Users/matildataragel/Documents/Holbury/Admin/April%2026/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0" dataDxfId="119">
  <autoFilter ref="A10:B15" xr:uid="{7EBF9311-A278-4083-BF4D-937B4AAC2ED7}">
    <filterColumn colId="0" hiddenButton="1"/>
    <filterColumn colId="1" hiddenButton="1"/>
  </autoFilter>
  <tableColumns count="2">
    <tableColumn id="1" xr3:uid="{B2BABBBB-B007-4481-A155-B2D1BFED30CB}" name="Topic of each table" dataDxfId="118"/>
    <tableColumn id="2" xr3:uid="{CCC921EE-8CEB-492A-BB39-F2811D4B50BE}"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6" dataDxfId="114" headerRowBorderDxfId="115" tableBorderDxfId="113" totalsRowBorderDxfId="112">
  <autoFilter ref="A42:A46" xr:uid="{64981484-4795-461F-A3C7-626CD012A06C}">
    <filterColumn colId="0" hiddenButton="1"/>
  </autoFilter>
  <tableColumns count="1">
    <tableColumn id="1" xr3:uid="{DABB33F1-9955-4DF2-B73F-2381AAEB96BF}"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0" dataDxfId="108" headerRowBorderDxfId="109" tableBorderDxfId="107" totalsRowBorderDxfId="106">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2" dataDxfId="101"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34" dataDxfId="132" headerRowBorderDxfId="133" tableBorderDxfId="131" totalsRowBorderDxfId="130">
  <autoFilter ref="A4:B8" xr:uid="{E51AE02F-7B0C-4640-BEBD-8FD46432F29C}">
    <filterColumn colId="0" hiddenButton="1"/>
    <filterColumn colId="1" hiddenButton="1"/>
  </autoFilter>
  <tableColumns count="2">
    <tableColumn id="1" xr3:uid="{C513A266-837A-4378-8552-D156135B549F}" name="Description of required information" dataDxfId="129"/>
    <tableColumn id="2" xr3:uid="{9FEADC6D-D9F7-40A8-AB95-390DAB627A00}" name="Data entry column - user inputs required" dataDxfId="12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27" dataDxfId="126" tableBorderDxfId="12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24"/>
    <tableColumn id="2" xr3:uid="{DA6AF240-7DDF-40CC-B3C9-0A6C10900A68}" name="Area (ha) - user inputs required" dataDxfId="123"/>
    <tableColumn id="4" xr3:uid="{D46D9DE3-2913-45A9-81EF-5C0B16A60B70}" name="Annual nitrogen nutrient export  _x000a_(kg TN/yr)" dataDxfId="122"/>
    <tableColumn id="5" xr3:uid="{B35F3CE8-F7D9-4526-B8D6-064B09EE0E77}" name="Notes on data" dataDxfId="12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46722</v>
      </c>
      <c r="C5" s="18"/>
    </row>
    <row r="6" spans="1:3" ht="20.25" customHeight="1" x14ac:dyDescent="0.2">
      <c r="A6" s="17" t="s">
        <v>69</v>
      </c>
      <c r="B6" s="25">
        <v>2.4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208</v>
      </c>
      <c r="C10" s="18"/>
    </row>
    <row r="11" spans="1:3" ht="20.25" customHeight="1" x14ac:dyDescent="0.2">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28</v>
      </c>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2.4</v>
      </c>
    </row>
    <row r="18" spans="1:2" ht="20.25" customHeight="1" x14ac:dyDescent="0.2">
      <c r="A18" s="17" t="s">
        <v>79</v>
      </c>
      <c r="B18" s="31">
        <f>IFERROR(B17*B7,0)</f>
        <v>288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2.73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60" zoomScaleNormal="100" workbookViewId="0">
      <selection activeCell="F30" sqref="F30"/>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337</v>
      </c>
      <c r="F5" s="37"/>
    </row>
    <row r="6" spans="1:6" ht="23.25" customHeight="1" x14ac:dyDescent="0.2">
      <c r="A6" s="17" t="s">
        <v>84</v>
      </c>
      <c r="B6" s="43" t="s">
        <v>824</v>
      </c>
    </row>
    <row r="7" spans="1:6" ht="23.25" customHeight="1" x14ac:dyDescent="0.2">
      <c r="A7" s="17" t="s">
        <v>85</v>
      </c>
      <c r="B7" s="44" t="s">
        <v>802</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224</v>
      </c>
      <c r="B11" s="25">
        <v>0.24399999999999999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6.5985205049530844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t="s">
        <v>277</v>
      </c>
      <c r="B12" s="25">
        <v>5.5E-2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1.4005431923815417</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0.29899999999999999</v>
      </c>
      <c r="C28" s="39">
        <f>SUM(C11:C27)</f>
        <v>7.9990636973346261</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7" sqref="B27"/>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0.30270000000000002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4.9369032585130483</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0.30270000000000002</v>
      </c>
      <c r="C22" s="54">
        <f>SUM(C5:C21)</f>
        <v>4.9369032585130483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A16" sqref="A16"/>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2.73</v>
      </c>
    </row>
    <row r="6" spans="1:4" ht="23.25" customHeight="1" x14ac:dyDescent="0.2">
      <c r="A6" s="17" t="s">
        <v>111</v>
      </c>
      <c r="B6" s="72">
        <f>IFERROR(Nutrients_from_future_land_use!C22-SuDS!G30-Nutrients_from_current_land_use!C28,0)</f>
        <v>-3.0621604388215777</v>
      </c>
    </row>
    <row r="7" spans="1:4" ht="23.25" customHeight="1" x14ac:dyDescent="0.2">
      <c r="A7" s="17" t="s">
        <v>112</v>
      </c>
      <c r="B7" s="72">
        <f>IFERROR(B5+B6,0)</f>
        <v>-0.33216043882157775</v>
      </c>
    </row>
    <row r="8" spans="1:4" ht="23.25" customHeight="1" x14ac:dyDescent="0.2">
      <c r="A8" s="17" t="s">
        <v>113</v>
      </c>
      <c r="B8" s="72">
        <f>IFERROR(IF(B7&lt;0,B7,B7*1.2),0)</f>
        <v>-0.33216043882157775</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'/Users/matildataragel/Documents/Holbury/Admin/April 26/C:\Users\DS56\OneDrive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Nicola French</cp:lastModifiedBy>
  <cp:revision/>
  <dcterms:created xsi:type="dcterms:W3CDTF">2021-10-14T13:24:34Z</dcterms:created>
  <dcterms:modified xsi:type="dcterms:W3CDTF">2026-07-02T11:10:07Z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