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https://markdoodesplanning.sharepoint.com/sites/MDP/Shared Documents/Clients/Duncan Forster/DF04 Full PP Conversion - Live/"/>
    </mc:Choice>
  </mc:AlternateContent>
  <xr:revisionPtr revIDLastSave="20" documentId="8_{950BDEAC-AE13-4B24-91B9-8B662B13AF3D}" xr6:coauthVersionLast="47" xr6:coauthVersionMax="47" xr10:uidLastSave="{D740B997-52E7-472E-A379-2DDE3EFF3CE1}"/>
  <workbookProtection workbookAlgorithmName="SHA-512" workbookHashValue="K0S/85i9/QRchKlWLUgkn27lFb1xXsqMqMkFMoG9vP2lwWRIICcmhKgUqDXp1Gk8jhwKlLEhsOuSRhH3Ew5OyQ==" workbookSaltValue="zooZ9+xcQ5sfGUwY0wSMUg=="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<sst xmlns="http://schemas.openxmlformats.org/spreadsheetml/2006/main" count="1106" uniqueCount="418">
  <si>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</si>
  <si>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</si>
  <si>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</si>
  <si>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</si>
  <si>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</si>
  <si>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</si>
  <si>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</si>
  <si>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</si>
  <si>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</si>
  <si>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</si>
  <si>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</si>
  <si>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</si>
  <si>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</si>
  <si>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</si>
  <si>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</si>
  <si>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</si>
  <si>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</si>
  <si>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</si>
  <si>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</si>
  <si>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</si>
  <si>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</si>
  <si>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</si>
  <si>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</si>
  <si>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</si>
  <si>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</si>
  <si>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</si>
  <si>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</si>
  <si>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</si>
  <si>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</si>
  <si>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</si>
  <si>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</si>
  <si>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</si>
  <si>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</si>
  <si>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</si>
  <si>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</si>
  <si>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</si>
  <si>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</si>
  <si>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</si>
  <si>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</si>
  <si>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</si>
  <si>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</si>
  <si>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</si>
  <si>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</si>
  <si>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</si>
  <si>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</si>
  <si>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</si>
  <si>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</si>
  <si>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</si>
  <si>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</si>
  <si>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</si>
  <si>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</si>
  <si>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</si>
  <si>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</si>
  <si>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</si>
  <si>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</si>
  <si>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</si>
  <si>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</si>
  <si>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</si>
  <si>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</si>
  <si>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</si>
  <si>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</si>
  <si>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</si>
  <si>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</si>
  <si>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</si>
  <si>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</si>
  <si>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</si>
  <si>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</si>
  <si>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</si>
  <si>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</si>
  <si>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</si>
  <si>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</si>
  <si>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</si>
  <si>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</si>
  <si>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</si>
  <si>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</si>
  <si>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</si>
  <si>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</si>
  <si>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</si>
  <si>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</si>
  <si>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</si>
  <si>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</si>
  <si>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</si>
  <si>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</si>
  <si>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</si>
  <si>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</si>
  <si>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</si>
  <si>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</si>
  <si>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</si>
  <si>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</si>
  <si>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</si>
  <si>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</si>
  <si>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</si>
  <si>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</si>
  <si>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</si>
  <si>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</si>
  <si>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</si>
  <si>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</si>
  <si>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</si>
  <si>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</si>
  <si>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</si>
  <si>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</si>
  <si>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</si>
  <si>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</si>
  <si>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</si>
  <si>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</si>
  <si>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</si>
  <si>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</si>
  <si>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</si>
  <si>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</si>
  <si>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</si>
  <si>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</si>
  <si>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</si>
  <si>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</si>
  <si>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</si>
  <si>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</si>
  <si>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</si>
  <si>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</si>
  <si>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</si>
  <si>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</si>
  <si>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</si>
  <si>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</si>
  <si>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</si>
  <si>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</si>
  <si>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</si>
  <si>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</si>
  <si>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</si>
  <si>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</si>
  <si>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</si>
  <si>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</si>
  <si>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</si>
  <si>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</si>
  <si>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</si>
  <si>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</si>
  <si>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</si>
  <si>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</si>
  <si>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</si>
  <si>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</si>
  <si>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</si>
  <si>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</si>
  <si>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</si>
  <si>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</si>
  <si>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</si>
  <si>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</si>
  <si>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</si>
  <si>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</si>
  <si>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</si>
  <si>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</si>
  <si>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</si>
  <si>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</si>
  <si>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</si>
  <si>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</si>
  <si>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</si>
  <si>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</si>
  <si>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</si>
  <si>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</si>
  <si>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</si>
  <si>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</si>
  <si>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</si>
  <si>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</si>
  <si>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</si>
  <si>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</si>
  <si>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</si>
  <si>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</si>
  <si>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</si>
  <si>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</si>
  <si>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</si>
  <si>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</si>
  <si>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</si>
  <si>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</si>
  <si>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</si>
  <si>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</si>
  <si>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</si>
  <si>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</si>
  <si>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</si>
  <si>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</si>
  <si>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</si>
  <si>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</si>
  <si>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</si>
  <si>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</si>
  <si>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</si>
  <si>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</si>
  <si>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</si>
  <si>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</si>
  <si>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</si>
  <si>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</si>
  <si>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</si>
  <si>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</si>
  <si>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</si>
  <si>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</si>
  <si>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</si>
  <si>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</si>
  <si>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</si>
  <si>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</si>
  <si>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</si>
  <si>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</si>
  <si>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</si>
  <si>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</si>
  <si>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</si>
  <si>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</si>
  <si>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</si>
  <si>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</si>
  <si>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</si>
  <si>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</si>
  <si>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</si>
  <si>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</si>
  <si>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</si>
  <si>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</si>
  <si>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</si>
  <si>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</si>
  <si>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</si>
  <si>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</si>
  <si>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</si>
  <si>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</si>
  <si>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</si>
  <si>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</si>
  <si>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</si>
  <si>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</si>
  <si>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</si>
  <si>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</si>
  <si>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</si>
  <si>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</si>
  <si>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</si>
  <si>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</si>
  <si>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</si>
  <si>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</si>
  <si>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</si>
  <si>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</si>
  <si>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</si>
  <si>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</si>
  <si>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</si>
  <si>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</si>
  <si>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</si>
  <si>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</si>
  <si>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</si>
  <si>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</si>
  <si>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</si>
  <si>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</si>
  <si>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</si>
  <si>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</si>
  <si>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</si>
  <si>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</si>
  <si>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</si>
  <si>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</si>
  <si>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</si>
  <si>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</si>
  <si>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</si>
  <si>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</si>
  <si>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</si>
  <si>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</si>
  <si>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</si>
  <si>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</si>
  <si>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</si>
  <si>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</si>
  <si>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</si>
  <si>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</si>
  <si>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</si>
  <si>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</si>
  <si>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</si>
  <si>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</si>
  <si>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</si>
  <si>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</si>
  <si>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</si>
  <si>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</si>
  <si>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</si>
  <si>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</si>
  <si>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</si>
  <si>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</si>
  <si>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</si>
  <si>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</si>
  <si>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</si>
  <si>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</si>
  <si>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</si>
  <si>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</si>
  <si>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</si>
  <si>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</si>
  <si>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</si>
  <si>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</si>
  <si>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</si>
  <si>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</si>
  <si>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</si>
  <si>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</si>
  <si>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</si>
  <si>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</si>
  <si>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</si>
  <si>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</si>
  <si>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</si>
  <si>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</si>
  <si>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</si>
  <si>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</si>
  <si>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</si>
  <si>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</si>
  <si>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</si>
  <si>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</si>
  <si>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</si>
  <si>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</si>
  <si>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</si>
  <si>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</si>
  <si>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</si>
  <si>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</si>
  <si>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</si>
  <si>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</si>
  <si>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</si>
  <si>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</si>
  <si>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</si>
  <si>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</si>
  <si>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</si>
  <si>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</si>
  <si>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</si>
  <si>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</si>
  <si>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</si>
  <si>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</si>
  <si>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</si>
  <si>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</si>
  <si>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</si>
  <si>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</si>
  <si>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</si>
  <si>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</si>
  <si>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</si>
  <si>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</si>
  <si>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</si>
  <si>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</si>
  <si>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</si>
  <si>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</si>
  <si>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</si>
  <si>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</si>
  <si>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</si>
  <si>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</si>
  <si>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</si>
  <si>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</si>
  <si>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</si>
  <si>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</si>
  <si>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</si>
  <si>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</si>
  <si>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</si>
  <si>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</si>
  <si>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</si>
  <si>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</si>
  <si>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</si>
  <si>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</si>
  <si>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</si>
  <si>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</si>
  <si>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</si>
  <si>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</si>
  <si>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</si>
  <si>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</si>
  <si>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</si>
  <si>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</si>
  <si>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</si>
  <si>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</si>
  <si>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</si>
  <si>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</si>
  <si>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</si>
  <si>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</si>
  <si>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</si>
  <si>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</si>
  <si>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</si>
  <si>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</si>
  <si>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</si>
  <si>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</si>
  <si>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</si>
  <si>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</si>
  <si>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</si>
  <si>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</si>
  <si>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</si>
  <si>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</si>
  <si>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</si>
  <si>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</si>
  <si>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</si>
  <si>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</si>
  <si>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</si>
  <si>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</si>
  <si>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</si>
  <si>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</si>
  <si>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</si>
  <si>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</si>
  <si>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</si>
  <si>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</si>
  <si>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</si>
  <si>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</si>
  <si>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</si>
  <si>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</si>
  <si>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</si>
  <si>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</si>
  <si>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</si>
  <si>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</si>
  <si>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</si>
  <si>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</si>
  <si>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</si>
  <si>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</si>
  <si>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</si>
  <si>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</si>
  <si>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</si>
  <si>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</si>
  <si>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</si>
  <si>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</si>
  <si>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</si>
  <si>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</si>
  <si>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</si>
  <si>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</si>
  <si>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</si>
  <si>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</si>
  <si>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</si>
  <si>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</si>
  <si>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</si>
  <si>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</si>
  <si>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</si>
  <si>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</si>
  <si>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</si>
  <si>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</si>
  <si>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</si>
  <si>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</si>
  <si>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</si>
  <si>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</si>
  <si>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</si>
  <si>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</si>
  <si>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</si>
  <si>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</si>
  <si>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Natural soakaways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</si>
</sst>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85" zoomScaleNormal="85" workbookViewId="0">
      <selection activeCell="A11" sqref="A11"/>
    </sheetView>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1" customHeight="1" x14ac:dyDescent="0.3">
      <c r="A33" s="7" t="s">
        <v>38</v>
      </c>
    </row>
    <row r="34" spans="1:2" ht="43.5" customHeight="1" x14ac:dyDescent="0.3">
      <c r="A34" s="7" t="s">
        <v>39</v>
      </c>
    </row>
    <row r="35" spans="1:2" ht="40.049999999999997"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6"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1" customHeight="1" x14ac:dyDescent="0.3">
      <c r="A50" s="16" t="s">
        <v>55</v>
      </c>
    </row>
    <row r="51" spans="1:1" ht="35.549999999999997"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8" zoomScaleNormal="100" workbookViewId="0">
      <selection activeCell="B5" sqref="B5"/>
    </sheetView>
  </sheetViews>
  <sheetFormatPr defaultColWidth="8.77734375" defaultRowHeight="14.4" x14ac:dyDescent="0.3"/>
  <cols>
    <col min="1" max="1" width="120.77734375" style="17" customWidth="1"/>
    <col min="2" max="2" width="33.5546875" style="17" customWidth="1"/>
    <col min="3" max="3" width="26.218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46569</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163</v>
      </c>
      <c r="C9" s="19"/>
    </row>
    <row r="10" spans="1:5" ht="24.6" customHeight="1" x14ac:dyDescent="0.3">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Normal="100" workbookViewId="0">
      <selection activeCell="A11" sqref="A11"/>
    </sheetView>
  </sheetViews>
  <sheetFormatPr defaultColWidth="9.21875" defaultRowHeight="13.8" x14ac:dyDescent="0.3"/>
  <cols>
    <col min="1" max="1" width="90.21875" style="37" customWidth="1"/>
    <col min="2" max="2" width="27.21875" style="37" customWidth="1"/>
    <col min="3" max="3" width="24.21875" style="37" customWidth="1"/>
    <col min="4" max="4" width="124.77734375" style="37" customWidth="1"/>
    <col min="5" max="386" width="8.5546875" style="37" customWidth="1"/>
    <col min="387" max="16384" width="9.218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376</v>
      </c>
      <c r="C7" s="6"/>
      <c r="D7" s="6"/>
      <c r="E7" s="6"/>
      <c r="F7" s="6"/>
    </row>
    <row r="8" spans="1:6" ht="29.85" customHeight="1" x14ac:dyDescent="0.3">
      <c r="A8" s="21" t="s">
        <v>86</v>
      </c>
      <c r="B8" s="47" t="s">
        <v>409</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346</v>
      </c>
      <c r="B11" s="30">
        <v>0.17</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3.4000000000000002E-3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0.17</v>
      </c>
      <c r="C28" s="42">
        <f>SUM(C11:C27)</f>
        <v>3.4000000000000002E-3</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A5" sqref="A5"/>
    </sheetView>
  </sheetViews>
  <sheetFormatPr defaultColWidth="9.21875" defaultRowHeight="13.8" x14ac:dyDescent="0.25"/>
  <cols>
    <col min="1" max="1" width="67.77734375" style="52" customWidth="1"/>
    <col min="2" max="2" width="22.77734375" style="52" customWidth="1"/>
    <col min="3" max="3" width="24.5546875" style="52" customWidth="1"/>
    <col min="4" max="473" width="8.5546875" style="52" customWidth="1"/>
    <col min="474" max="16384" width="9.218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0.17</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0.28073271757299989</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0.17</v>
      </c>
      <c r="C22" s="56">
        <f>SUM(C5:C21)</f>
        <v>0.28073271757299989</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C23" zoomScaleNormal="100" workbookViewId="0">
      <selection activeCell="F5" sqref="F5"/>
    </sheetView>
  </sheetViews>
  <sheetFormatPr defaultColWidth="9.21875" defaultRowHeight="13.8" x14ac:dyDescent="0.3"/>
  <cols>
    <col min="1" max="1" width="132.21875" style="65" customWidth="1"/>
    <col min="2" max="3" width="19.77734375" style="65" customWidth="1"/>
    <col min="4" max="4" width="22.21875" style="65" customWidth="1"/>
    <col min="5" max="5" width="60.77734375" style="65" customWidth="1"/>
    <col min="6" max="6" width="23" style="65" customWidth="1"/>
    <col min="7" max="7" width="23.77734375" style="65" customWidth="1"/>
    <col min="8" max="8" width="117.21875" style="65" customWidth="1"/>
    <col min="9" max="471" width="8.5546875" style="65" customWidth="1"/>
    <col min="472" max="16384" width="9.218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v>0.17</v>
      </c>
      <c r="C5" s="70">
        <v>15</v>
      </c>
      <c r="D5" s="50">
        <f>IFERROR(IF(ISBLANK(A5),0,IF(ISBLANK(B5),0,VLOOKUP(A5,Nutrients_from_future_land_use!$A$5:$C$21,3,FALSE)*(B5/VLOOKUP(A5,Nutrients_from_future_land_use!$A$5:$C$21,2,FALSE)))),0)</f>
        <v>0.28073271757299989</v>
      </c>
      <c r="E5" s="70" t="s">
        <v>417</v>
      </c>
      <c r="F5" s="70">
        <v>25</v>
      </c>
      <c r="G5" s="50">
        <f>IFERROR(IF(OR(ISBLANK($A5),ISBLANK($B5),ISBLANK($F5)),0,$C5/100*D5*F5/100),0)</f>
        <v>1.0527476908987497E-2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0.17</v>
      </c>
      <c r="C30" s="71"/>
      <c r="D30" s="68">
        <f t="shared" ref="D30" si="1">SUM(D5:D29)</f>
        <v>0.28073271757299989</v>
      </c>
      <c r="E30" s="72"/>
      <c r="F30" s="72"/>
      <c r="G30" s="56">
        <f>SUM(G5:G29)</f>
        <v>1.0527476908987497E-2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0" sqref="B10"/>
    </sheetView>
  </sheetViews>
  <sheetFormatPr defaultColWidth="9.21875" defaultRowHeight="13.8" x14ac:dyDescent="0.3"/>
  <cols>
    <col min="1" max="1" width="78.77734375" style="65" customWidth="1"/>
    <col min="2" max="2" width="30.77734375" style="65" customWidth="1"/>
    <col min="3" max="4" width="40.5546875" style="65" customWidth="1"/>
    <col min="5" max="466" width="8.5546875" style="65" customWidth="1"/>
    <col min="467" max="16384" width="9.218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0.17</v>
      </c>
    </row>
    <row r="6" spans="1:4" ht="24.75" customHeight="1" x14ac:dyDescent="0.3">
      <c r="A6" s="18" t="s">
        <v>111</v>
      </c>
      <c r="B6" s="78">
        <f>IFERROR(Nutrients_from_future_land_use!C22-SuDS!G30-Nutrients_from_current_land_use!C28,0)</f>
        <v>0.2668052406640124</v>
      </c>
    </row>
    <row r="7" spans="1:4" ht="24.75" customHeight="1" x14ac:dyDescent="0.3">
      <c r="A7" s="18" t="s">
        <v>112</v>
      </c>
      <c r="B7" s="78">
        <f>IFERROR(B5+B6,0)</f>
        <v>0.43680524066401238</v>
      </c>
    </row>
    <row r="8" spans="1:4" ht="24.75" customHeight="1" x14ac:dyDescent="0.3">
      <c r="A8" s="18" t="s">
        <v>113</v>
      </c>
      <c r="B8" s="78">
        <f>IFERROR(IF(B7&lt;0,B7,B7*1.2),0)</f>
        <v>0.52416628879681482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0.52</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1FC4E0A1AAC4448E8A36194106669F" ma:contentTypeVersion="14" ma:contentTypeDescription="Create a new document." ma:contentTypeScope="" ma:versionID="8d40d4699faa21a48e238960210ffd28">
  <xsd:schema xmlns:xsd="http://www.w3.org/2001/XMLSchema" xmlns:xs="http://www.w3.org/2001/XMLSchema" xmlns:p="http://schemas.microsoft.com/office/2006/metadata/properties" xmlns:ns2="b7a0d878-bb06-447c-b29e-4799c251ed3c" xmlns:ns3="840ad26e-0566-442f-8e68-172b54addd8d" targetNamespace="http://schemas.microsoft.com/office/2006/metadata/properties" ma:root="true" ma:fieldsID="3cdd5406f3b1b862d0605008726bba4c" ns2:_="" ns3:_="">
    <xsd:import namespace="b7a0d878-bb06-447c-b29e-4799c251ed3c"/>
    <xsd:import namespace="840ad26e-0566-442f-8e68-172b54addd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a0d878-bb06-447c-b29e-4799c251ed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b54bf5a-9c89-4b04-97a1-a771146d314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0ad26e-0566-442f-8e68-172b54addd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6bce20f-f07b-4fe7-aa21-36c0a756773e}" ma:internalName="TaxCatchAll" ma:showField="CatchAllData" ma:web="840ad26e-0566-442f-8e68-172b54addd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840ad26e-0566-442f-8e68-172b54addd8d" xsi:nil="true"/>
    <lcf76f155ced4ddcb4097134ff3c332f xmlns="b7a0d878-bb06-447c-b29e-4799c251ed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14D99B74-238A-4312-97EA-4E552CF74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a0d878-bb06-447c-b29e-4799c251ed3c"/>
    <ds:schemaRef ds:uri="840ad26e-0566-442f-8e68-172b54addd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840ad26e-0566-442f-8e68-172b54addd8d"/>
    <ds:schemaRef ds:uri="b7a0d878-bb06-447c-b29e-4799c251ed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 - Mark Doodes Planning</dc:creator>
  <cp:keywords/>
  <dc:description/>
  <cp:lastModifiedBy>Admin - Mark Doodes Planning</cp:lastModifiedBy>
  <cp:revision/>
  <dcterms:created xsi:type="dcterms:W3CDTF">2021-10-14T13:24:34Z</dcterms:created>
  <dcterms:modified xsi:type="dcterms:W3CDTF">2026-07-01T12:30:00Z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0x0101004C1FC4E0A1AAC4448E8A36194106669F</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