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updateLinks="never" defaultThemeVersion="166925"/>
  <mc:AlternateContent xmlns:mc="http://schemas.openxmlformats.org/markup-compatibility/2006">
    <mc:Choice Requires="x15">
      <x15ac:absPath xmlns:x15ac="http://schemas.microsoft.com/office/spreadsheetml/2010/11/ac" url="E:\2025_098 33 CATHERINE ST Salisbury\03 ISSUED\2026_06_08 PLANNING (Phosphates)\"/>
    </mc:Choice>
  </mc:AlternateContent>
  <xr:revisionPtr revIDLastSave="0" documentId="13_ncr:1_{9F96B480-113A-4538-ADD1-623CADAAD770}"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110" yWindow="-110" windowWidth="19420" windowHeight="1150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C11" i="8" s="1"/>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<sst xmlns="http://schemas.openxmlformats.org/spreadsheetml/2006/main" count="1104" uniqueCount="417">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</sst>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13" zoomScaleNormal="100" workbookViewId="0">
      <selection activeCell="B9" sqref="B9"/>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46388</v>
      </c>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6</v>
      </c>
      <c r="C8" s="19"/>
    </row>
    <row r="9" spans="1:5" ht="39.65" customHeight="1" x14ac:dyDescent="0.35">
      <c r="A9" s="18" t="s">
        <v>72</v>
      </c>
      <c r="B9" s="31" t="s">
        <v>148</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14.399999999999999</v>
      </c>
    </row>
    <row r="17" spans="1:2" ht="23.25" customHeight="1" x14ac:dyDescent="0.35">
      <c r="A17" s="26" t="s">
        <v>79</v>
      </c>
      <c r="B17" s="42">
        <f>IFERROR(B16*B7,0)</f>
        <v>1727.9999999999998</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0.14000000000000001</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0.56999999999999995</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2" zoomScaleNormal="100" workbookViewId="0">
      <selection activeCell="B10" sqref="B10"/>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374</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350</v>
      </c>
      <c r="B11" s="30">
        <v>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1.0613242041771848E-2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0.01</v>
      </c>
      <c r="C28" s="42">
        <f>SUM(C11:C27)</f>
        <v>1.0613242041771848E-2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0" zoomScaleNormal="100" workbookViewId="0">
      <selection activeCell="B6" sqref="B6"/>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0.01</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1.4504764123754864E-2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0.01</v>
      </c>
      <c r="C22" s="56">
        <f>SUM(C5:C21)</f>
        <v>1.4504764123754864E-2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0" zoomScaleNormal="100" workbookViewId="0">
      <selection activeCell="A5" sqref="A5"/>
    </sheetView>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v>0.01</v>
      </c>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0.01</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0.14000000000000001</v>
      </c>
    </row>
    <row r="6" spans="1:4" ht="24.75" customHeight="1" x14ac:dyDescent="0.35">
      <c r="A6" s="18" t="s">
        <v>111</v>
      </c>
      <c r="B6" s="78">
        <f>IFERROR(Nutrients_from_future_land_use!C22-SuDS!G30-Nutrients_from_current_land_use!C28,0)</f>
        <v>3.8915220819830156E-3</v>
      </c>
    </row>
    <row r="7" spans="1:4" ht="24.75" customHeight="1" x14ac:dyDescent="0.35">
      <c r="A7" s="18" t="s">
        <v>112</v>
      </c>
      <c r="B7" s="78">
        <f>IFERROR(B5+B6,0)</f>
        <v>0.14389152208198303</v>
      </c>
    </row>
    <row r="8" spans="1:4" ht="24.75" customHeight="1" x14ac:dyDescent="0.35">
      <c r="A8" s="18" t="s">
        <v>113</v>
      </c>
      <c r="B8" s="78">
        <f>IFERROR(IF(B7&lt;0,B7,B7*1.2),0)</f>
        <v>0.17266982649837961</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0.17</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0.69</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0.77830441639660242</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e" cm="1">
        <f t="array" aca="1" ref="A280" ca="1">_xlfn._xlws.SORT(_xlfn.UNIQUE(_xlfn._xlws.FILTER(Nutrients_from_future_land_use!$A$5:$A$21,Nutrients_from_future_land_use!$A$5:$A$21&lt;&gt;"")))</f>
        <v>#NAME?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Matthew Elsinor</cp:lastModifiedBy>
  <cp:revision/>
  <dcterms:created xsi:type="dcterms:W3CDTF">2021-10-14T13:24:34Z</dcterms:created>
  <dcterms:modified xsi:type="dcterms:W3CDTF">2026-06-08T08:43:00Z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