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47 Blue Boar Row, Salisbury/Phase two and LBC/Upload to portal/"/>
    </mc:Choice>
  </mc:AlternateContent>
  <xr:revisionPtr revIDLastSave="0" documentId="8_{734F7DBE-8838-4003-B775-48D043139910}"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2880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B20" i="21" s="1"/>
  <c r="H187" i="3"/>
  <c r="H192" i="3"/>
  <c r="B22" i="21" l="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<sst xmlns="http://schemas.openxmlformats.org/spreadsheetml/2006/main" count="1104" uniqueCount="417">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</sst>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8"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251</v>
      </c>
    </row>
    <row r="2" spans="1:2" ht="23.45" customHeight="1" x14ac:dyDescent="0.25">
      <c r="A2" s="112"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1" customHeight="1" x14ac:dyDescent="0.25">
      <c r="A33" s="7" t="s">
        <v>196</v>
      </c>
    </row>
    <row r="34" spans="1:2" ht="43.5" customHeight="1" x14ac:dyDescent="0.25">
      <c r="A34" s="7" t="s">
        <v>197</v>
      </c>
    </row>
    <row r="35" spans="1:2" ht="39.950000000000003"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13" t="s">
        <v>202</v>
      </c>
      <c r="B43" s="14"/>
    </row>
    <row r="44" spans="1:2" ht="27" customHeight="1" x14ac:dyDescent="0.25">
      <c r="A44" s="113" t="s">
        <v>171</v>
      </c>
      <c r="B44" s="14"/>
    </row>
    <row r="45" spans="1:2" ht="42.6" customHeight="1" x14ac:dyDescent="0.25">
      <c r="A45" s="11" t="s">
        <v>252</v>
      </c>
      <c r="B45" s="14"/>
    </row>
    <row r="46" spans="1:2" ht="41.45" customHeight="1" x14ac:dyDescent="0.25">
      <c r="A46" s="114"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1" customHeight="1" x14ac:dyDescent="0.25">
      <c r="A50" s="16" t="s">
        <v>209</v>
      </c>
    </row>
    <row r="51" spans="1:1" ht="35.450000000000003"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9" zoomScaleNormal="100" workbookViewId="0">
      <selection activeCell="B10" sqref="B10"/>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105</v>
      </c>
    </row>
    <row r="2" spans="1:5" ht="409.5" customHeight="1" x14ac:dyDescent="0.25">
      <c r="A2" s="124" t="s">
        <v>248</v>
      </c>
    </row>
    <row r="3" spans="1:5" ht="51.6" customHeight="1" x14ac:dyDescent="0.25">
      <c r="A3" s="8" t="s">
        <v>111</v>
      </c>
      <c r="B3" s="15"/>
      <c r="C3" s="6"/>
    </row>
    <row r="4" spans="1:5" ht="47.25" x14ac:dyDescent="0.25">
      <c r="A4" s="1" t="s">
        <v>128</v>
      </c>
      <c r="B4" s="2" t="s">
        <v>210</v>
      </c>
      <c r="C4" s="2" t="s">
        <v>211</v>
      </c>
    </row>
    <row r="5" spans="1:5" ht="24.6" customHeight="1" x14ac:dyDescent="0.25">
      <c r="A5" s="18" t="s">
        <v>110</v>
      </c>
      <c r="B5" s="29">
        <v>46158</v>
      </c>
      <c r="C5" s="19"/>
    </row>
    <row r="6" spans="1:5" ht="24.6" customHeight="1" x14ac:dyDescent="0.25">
      <c r="A6" s="18" t="s">
        <v>175</v>
      </c>
      <c r="B6" s="30">
        <v>2.4</v>
      </c>
      <c r="C6" s="19"/>
    </row>
    <row r="7" spans="1:5" ht="24.6" customHeight="1" x14ac:dyDescent="0.25">
      <c r="A7" s="18" t="s">
        <v>108</v>
      </c>
      <c r="B7" s="31">
        <v>120</v>
      </c>
      <c r="C7" s="19"/>
    </row>
    <row r="8" spans="1:5" ht="24.6" customHeight="1" x14ac:dyDescent="0.25">
      <c r="A8" s="18" t="s">
        <v>221</v>
      </c>
      <c r="B8" s="31">
        <v>3</v>
      </c>
      <c r="C8" s="19"/>
    </row>
    <row r="9" spans="1:5" ht="39.6" customHeight="1" x14ac:dyDescent="0.25">
      <c r="A9" s="18" t="s">
        <v>0</v>
      </c>
      <c r="B9" s="31" t="s">
        <v>280</v>
      </c>
      <c r="C9" s="19"/>
    </row>
    <row r="10" spans="1:5" ht="24.6"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7.1999999999999993</v>
      </c>
    </row>
    <row r="17" spans="1:2" ht="23.25" customHeight="1" x14ac:dyDescent="0.25">
      <c r="A17" s="26" t="s">
        <v>122</v>
      </c>
      <c r="B17" s="42">
        <f>IFERROR(B16*B7,0)</f>
        <v>863.99999999999989</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7.0000000000000007E-2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0.28000000000000003</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63"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85" customHeight="1" x14ac:dyDescent="0.25">
      <c r="A4" s="4" t="s">
        <v>128</v>
      </c>
      <c r="B4" s="85" t="s">
        <v>210</v>
      </c>
      <c r="C4" s="38"/>
      <c r="E4" s="6"/>
      <c r="F4" s="6"/>
    </row>
    <row r="5" spans="1:6" ht="29.85" customHeight="1" x14ac:dyDescent="0.25">
      <c r="A5" s="18" t="s">
        <v>224</v>
      </c>
      <c r="B5" s="44" t="s">
        <v>293</v>
      </c>
      <c r="C5" s="6"/>
      <c r="D5" s="6"/>
      <c r="E5" s="6"/>
      <c r="F5" s="39"/>
    </row>
    <row r="6" spans="1:6" ht="29.85" customHeight="1" x14ac:dyDescent="0.25">
      <c r="A6" s="18" t="s">
        <v>2</v>
      </c>
      <c r="B6" s="45" t="s">
        <v>98</v>
      </c>
      <c r="C6" s="6"/>
      <c r="D6" s="6"/>
      <c r="E6" s="6"/>
      <c r="F6" s="6"/>
    </row>
    <row r="7" spans="1:6" ht="29.85" customHeight="1" x14ac:dyDescent="0.25">
      <c r="A7" s="18" t="s">
        <v>109</v>
      </c>
      <c r="B7" s="46" t="s">
        <v>63</v>
      </c>
      <c r="C7" s="6"/>
      <c r="D7" s="6"/>
      <c r="E7" s="6"/>
      <c r="F7" s="6"/>
    </row>
    <row r="8" spans="1:6" ht="29.85" customHeight="1" x14ac:dyDescent="0.25">
      <c r="A8" s="21" t="s">
        <v>223</v>
      </c>
      <c r="B8" s="47" t="s">
        <v>100</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2.95" customHeight="1" x14ac:dyDescent="0.25">
      <c r="A11" s="48" t="s">
        <v>41</v>
      </c>
      <c r="B11" s="30">
        <v>5.9900000000000002E-2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6.7991994447299961E-2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5.9900000000000002E-2</v>
      </c>
      <c r="C28" s="42">
        <f>SUM(C11:C27)</f>
        <v>6.7991994447299961E-2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5.8999999999999997E-2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9.1526229587099953E-2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5.8999999999999997E-2</v>
      </c>
      <c r="C22" s="56">
        <f>SUM(C5:C21)</f>
        <v>9.1526229587099953E-2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222</v>
      </c>
      <c r="B1" s="51"/>
      <c r="C1" s="51"/>
      <c r="D1" s="51"/>
    </row>
    <row r="2" spans="1:11" ht="409.6"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D10" sqref="D10"/>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7.0000000000000007E-2</v>
      </c>
    </row>
    <row r="6" spans="1:4" ht="24.75" customHeight="1" x14ac:dyDescent="0.25">
      <c r="A6" s="18" t="s">
        <v>131</v>
      </c>
      <c r="B6" s="78">
        <f>IFERROR(Nutrients_from_future_land_use!C22-SuDS!G30-Nutrients_from_current_land_use!C28,0)</f>
        <v>2.3534235139799992E-2</v>
      </c>
    </row>
    <row r="7" spans="1:4" ht="24.75" customHeight="1" x14ac:dyDescent="0.25">
      <c r="A7" s="18" t="s">
        <v>166</v>
      </c>
      <c r="B7" s="78">
        <f>IFERROR(B5+B6,0)</f>
        <v>9.3534235139799998E-2</v>
      </c>
    </row>
    <row r="8" spans="1:4" ht="24.75" customHeight="1" x14ac:dyDescent="0.25">
      <c r="A8" s="18" t="s">
        <v>167</v>
      </c>
      <c r="B8" s="78">
        <f>IFERROR(IF(B7&lt;0,B7,B7*1.2),0)</f>
        <v>0.11224108216775999</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0.11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0.36</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7DE76EB2-CAA6-4B3B-9900-8FFB43FB6D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2026-05-13T14:55:00Z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