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defaultThemeVersion="166925"/>
  <mc:AlternateContent xmlns:mc="http://schemas.openxmlformats.org/markup-compatibility/2006">
    <mc:Choice Requires="x15">
      <x15ac:absPath xmlns:x15ac="http://schemas.microsoft.com/office/spreadsheetml/2010/11/ac" url="C:\Users\craig\Downloads\"/>
    </mc:Choice>
  </mc:AlternateContent>
  <xr:revisionPtr revIDLastSave="0" documentId="13_ncr:1_{5E8F56B4-DEE5-4F9F-905B-E5501F6E3FD7}" xr6:coauthVersionLast="47" xr6:coauthVersionMax="47" xr10:uidLastSave="{00000000-0000-0000-0000-000000000000}"/>
  <workbookProtection workbookAlgorithmName="SHA-512" workbookHashValue="/jHHEyW0h65ruhzHmOxxZakC6HD7gfvZF1ZUKZALEW1HqhTiIvj2QtDOfGKQl/RbQw2+ojoDTkUy1lRkaAgJtw==" workbookSaltValue="im/UQLKE4inT0M5AjfRn2Q==" workbookSpinCount="100000" lockStructure="1"/>
  <bookViews>
    <workbookView xWindow="-108" yWindow="-108" windowWidth="23256" windowHeight="12456" tabRatio="801" activeTab="2" xr2:uid="{00000000-000D-0000-FFFF-FFFF00000000}"/>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11" i="8" s="1"/>
  <c r="A13" i="10" l="1"/>
  <c r="A14" i="10" s="1"/>
  <c r="A280" i="3" a="1"/>
  <c r="A280" i="3" l="1"/>
  <c r="B30" i="22"/>
  <c r="H193" i="3" l="1"/>
  <c r="F193" i="3" l="1"/>
  <c r="F192" i="3"/>
  <c r="F191" i="3"/>
  <c r="F190" i="3"/>
  <c r="F189" i="3"/>
  <c r="F188" i="3"/>
  <c r="F187" i="3"/>
  <c r="C5" i="9" s="1"/>
  <c r="C22" i="9" s="1"/>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<sst xmlns="http://schemas.openxmlformats.org/spreadsheetml/2006/main" count="1104" uniqueCount="417">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</sst>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00000000-0011-0000-FFFF-FFFF00000000}"/>
    <tableStyle name="Table Style 2" pivot="0" count="0" xr9:uid="{00000000-0011-0000-FFFF-FFFF01000000}"/>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_Links3" displayName="Table_1_Links3" ref="A10:B15" totalsRowShown="0" headerRowDxfId="120" dataDxfId="119">
  <autoFilter ref="A10:B15" xr:uid="{00000000-0009-0000-0100-000002000000}">
    <filterColumn colId="0" hiddenButton="1"/>
    <filterColumn colId="1" hiddenButton="1"/>
  </autoFilter>
  <tableColumns count="2">
    <tableColumn id="1" xr3:uid="{00000000-0010-0000-0000-000001000000}" name="Topic of each table" dataDxfId="118"/>
    <tableColumn id="2" xr3:uid="{00000000-0010-0000-0000-00000200000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_2_Links4" displayName="Table_2_Links4" ref="A42:A46" totalsRowShown="0" headerRowDxfId="116" dataDxfId="114" headerRowBorderDxfId="115" tableBorderDxfId="113" totalsRowBorderDxfId="112">
  <autoFilter ref="A42:A46" xr:uid="{00000000-0009-0000-0100-000003000000}">
    <filterColumn colId="0" hiddenButton="1"/>
  </autoFilter>
  <tableColumns count="1">
    <tableColumn id="1" xr3:uid="{00000000-0010-0000-0100-000001000000}"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3_Water_Infrastructure" displayName="Table_3_Water_Infrastructure" ref="A4:C12" totalsRowShown="0" headerRowDxfId="110" dataDxfId="108" headerRowBorderDxfId="109" tableBorderDxfId="107" totalsRowBorderDxfId="106">
  <autoFilter ref="A4:C12" xr:uid="{00000000-0009-0000-0100-000004000000}">
    <filterColumn colId="0" hiddenButton="1"/>
    <filterColumn colId="1" hiddenButton="1"/>
    <filterColumn colId="2" hiddenButton="1"/>
  </autoFilter>
  <tableColumns count="3">
    <tableColumn id="1" xr3:uid="{00000000-0010-0000-0200-000001000000}" name="Description of required information" dataDxfId="105"/>
    <tableColumn id="2" xr3:uid="{00000000-0010-0000-0200-000002000000}" name="Data entry column - user inputs required" dataDxfId="104"/>
    <tableColumn id="4" xr3:uid="{00000000-0010-0000-0200-000004000000}"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4_Wastewater_Load" displayName="Table_4_Wastewater_Load" ref="A14:B22" totalsRowShown="0" headerRowDxfId="102" dataDxfId="100" headerRowBorderDxfId="101" tableBorderDxfId="99">
  <autoFilter ref="A14:B22" xr:uid="{00000000-0009-0000-0100-000005000000}">
    <filterColumn colId="0" hiddenButton="1"/>
    <filterColumn colId="1" hiddenButton="1"/>
  </autoFilter>
  <tableColumns count="2">
    <tableColumn id="1" xr3:uid="{00000000-0010-0000-0300-000001000000}" name="Description of values generated" dataDxfId="98"/>
    <tableColumn id="2" xr3:uid="{00000000-0010-0000-0300-000002000000}"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Site_Information" displayName="Table_5_Site_Information" ref="A4:B8" totalsRowShown="0" headerRowDxfId="96" dataDxfId="94" headerRowBorderDxfId="95" tableBorderDxfId="93" totalsRowBorderDxfId="92">
  <autoFilter ref="A4:B8" xr:uid="{00000000-0009-0000-0100-000007000000}">
    <filterColumn colId="0" hiddenButton="1"/>
    <filterColumn colId="1" hiddenButton="1"/>
  </autoFilter>
  <tableColumns count="2">
    <tableColumn id="1" xr3:uid="{00000000-0010-0000-0400-000001000000}" name="Description of required information" dataDxfId="91"/>
    <tableColumn id="2" xr3:uid="{00000000-0010-0000-0400-0000020000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_6_Current_Land_Uses" displayName="Table_6_Current_Land_Uses" ref="A10:D28" totalsRowShown="0" headerRowDxfId="89" dataDxfId="87" headerRowBorderDxfId="88" tableBorderDxfId="86" totalsRowBorderDxfId="85">
  <autoFilter ref="A10:D28" xr:uid="{00000000-0009-0000-0100-00000F000000}">
    <filterColumn colId="0" hiddenButton="1"/>
    <filterColumn colId="1" hiddenButton="1"/>
    <filterColumn colId="2" hiddenButton="1"/>
    <filterColumn colId="3" hiddenButton="1"/>
  </autoFilter>
  <tableColumns count="4">
    <tableColumn id="1" xr3:uid="{00000000-0010-0000-0500-000001000000}" name="Existing land use type(s) - user inputs required" dataDxfId="84"/>
    <tableColumn id="2" xr3:uid="{00000000-0010-0000-0500-000002000000}" name="Area (ha) - user inputs required" dataDxfId="83"/>
    <tableColumn id="4" xr3:uid="{00000000-0010-0000-0500-000004000000}" name="Annual phosphorus export  _x000a_(kg TP/yr)" dataDxfId="82"/>
    <tableColumn id="5" xr3:uid="{00000000-0010-0000-0500-000005000000}"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_7_Future_Land_Uses" displayName="Table_7_Future_Land_Uses" ref="A4:C22" totalsRowShown="0" headerRowDxfId="80" dataDxfId="79">
  <autoFilter ref="A4:C22" xr:uid="{00000000-0009-0000-0100-00000A000000}">
    <filterColumn colId="0" hiddenButton="1"/>
    <filterColumn colId="1" hiddenButton="1"/>
    <filterColumn colId="2" hiddenButton="1"/>
  </autoFilter>
  <tableColumns count="3">
    <tableColumn id="1" xr3:uid="{00000000-0010-0000-0600-000001000000}" name="New land use type(s) - user inputs required" dataDxfId="78"/>
    <tableColumn id="2" xr3:uid="{00000000-0010-0000-0600-000002000000}" name="Area (ha) - user inputs required" dataDxfId="77"/>
    <tableColumn id="4" xr3:uid="{00000000-0010-0000-0600-000004000000}"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_8_SuDS_Features" displayName="Table_8_SuDS_Features" ref="A4:H30" totalsRowShown="0" headerRowDxfId="75" dataDxfId="74">
  <autoFilter ref="A4:H3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New land use type(s) within SuDS catchment area - user inputs required" dataDxfId="73"/>
    <tableColumn id="2" xr3:uid="{00000000-0010-0000-0700-000002000000}" name="SuDS catchment area (ha) - user inputs required" dataDxfId="72"/>
    <tableColumn id="10" xr3:uid="{00000000-0010-0000-0700-00000A000000}" name="Percentage of flow entering the SuDS (%) - user inputs required" dataDxfId="71"/>
    <tableColumn id="4" xr3:uid="{00000000-0010-0000-0700-000004000000}"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00000000-0010-0000-0700-000005000000}" name="Name of SuDS feature(s) - user inputs required" dataDxfId="69"/>
    <tableColumn id="8" xr3:uid="{00000000-0010-0000-0700-000008000000}" name="TP removal rate for features - user specified (%) - user inputs required" dataDxfId="68">
      <calculatedColumnFormula>IF(OR(#REF!="No",ISBLANK(#REF!)),"",IF(#REF!="Yes","","TN removal rate - user specified (%)"))</calculatedColumnFormula>
    </tableColumn>
    <tableColumn id="14" xr3:uid="{00000000-0010-0000-0700-00000E000000}" name="Annual phosphorus load removed by SuDS_x000a_(kg TP/yr)" dataDxfId="67"/>
    <tableColumn id="6" xr3:uid="{00000000-0010-0000-0700-00000600000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le_9_Final_Nutrient_Budgets" displayName="Table_9_Final_Nutrient_Budgets" ref="A4:B14" totalsRowShown="0" headerRowDxfId="65" dataDxfId="63" headerRowBorderDxfId="64" tableBorderDxfId="62" totalsRowBorderDxfId="61">
  <autoFilter ref="A4:B14" xr:uid="{00000000-0009-0000-0100-000010000000}">
    <filterColumn colId="0" hiddenButton="1"/>
    <filterColumn colId="1" hiddenButton="1"/>
  </autoFilter>
  <tableColumns count="2">
    <tableColumn id="1" xr3:uid="{00000000-0010-0000-0800-000001000000}" name="Description of values generated" dataDxfId="60"/>
    <tableColumn id="2" xr3:uid="{00000000-0010-0000-0800-000002000000}"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le6" displayName="Table6" ref="A240:A257" totalsRowShown="0" headerRowDxfId="58" dataDxfId="56" headerRowBorderDxfId="57" tableBorderDxfId="55" totalsRowBorderDxfId="54">
  <autoFilter ref="A240:A257" xr:uid="{00000000-0009-0000-0100-000006000000}">
    <filterColumn colId="0" hiddenButton="1"/>
  </autoFilter>
  <tableColumns count="1">
    <tableColumn id="1" xr3:uid="{00000000-0010-0000-0900-000001000000}"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le8" displayName="Table8" ref="A235:B237" totalsRowShown="0" headerRowDxfId="52" dataDxfId="51">
  <autoFilter ref="A235:B237" xr:uid="{00000000-0009-0000-0100-000008000000}">
    <filterColumn colId="0" hiddenButton="1"/>
    <filterColumn colId="1" hiddenButton="1"/>
  </autoFilter>
  <tableColumns count="2">
    <tableColumn id="1" xr3:uid="{00000000-0010-0000-0A00-000001000000}" name="NVZ" dataDxfId="50"/>
    <tableColumn id="2" xr3:uid="{00000000-0010-0000-0A00-000002000000}"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9" displayName="Table9" ref="A226:C232" totalsRowShown="0" headerRowDxfId="48" dataDxfId="47">
  <autoFilter ref="A226:C232" xr:uid="{00000000-0009-0000-0100-000009000000}">
    <filterColumn colId="0" hiddenButton="1"/>
    <filterColumn colId="1" hiddenButton="1"/>
    <filterColumn colId="2" hiddenButton="1"/>
  </autoFilter>
  <tableColumns count="3">
    <tableColumn id="1" xr3:uid="{00000000-0010-0000-0B00-000001000000}" name="Soilscape drainage term" dataDxfId="46"/>
    <tableColumn id="2" xr3:uid="{00000000-0010-0000-0B00-000002000000}" name="Farmscoper term" dataDxfId="45"/>
    <tableColumn id="3" xr3:uid="{00000000-0010-0000-0B00-000003000000}"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C000000}" name="Table11" displayName="Table11" ref="A222:B223" totalsRowShown="0" headerRowDxfId="43" dataDxfId="42">
  <autoFilter ref="A222:B223" xr:uid="{00000000-0009-0000-0100-00000B000000}">
    <filterColumn colId="0" hiddenButton="1"/>
    <filterColumn colId="1" hiddenButton="1"/>
  </autoFilter>
  <tableColumns count="2">
    <tableColumn id="1" xr3:uid="{00000000-0010-0000-0C00-000001000000}" name="Operational Catchment" dataDxfId="41"/>
    <tableColumn id="2" xr3:uid="{00000000-0010-0000-0C00-00000200000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D000000}" name="Table12" displayName="Table12" ref="A196:K219" totalsRowShown="0" headerRowDxfId="39" dataDxfId="37" headerRowBorderDxfId="38">
  <autoFilter ref="A196:K219"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D00-000001000000}" name="Rainfall band" dataDxfId="36"/>
    <tableColumn id="2" xr3:uid="{00000000-0010-0000-0D00-000002000000}" name="Mid" dataDxfId="35"/>
    <tableColumn id="3" xr3:uid="{00000000-0010-0000-0D00-000003000000}" name="Farmscoper Equivalent" dataDxfId="34"/>
    <tableColumn id="4" xr3:uid="{00000000-0010-0000-0D00-000004000000}" name="P Urban Runoff Coefficient " dataDxfId="33"/>
    <tableColumn id="5" xr3:uid="{00000000-0010-0000-0D00-000005000000}" name="N Urban Runoff Coefficient (kg/ha/yr)" dataDxfId="32"/>
    <tableColumn id="6" xr3:uid="{00000000-0010-0000-0D00-000006000000}" name="Residential P export coefficient (kg/ha/yr)" dataDxfId="31"/>
    <tableColumn id="7" xr3:uid="{00000000-0010-0000-0D00-000007000000}" name="Commercial / industrial P export coefficient (kg/ha/yr)" dataDxfId="30"/>
    <tableColumn id="8" xr3:uid="{00000000-0010-0000-0D00-000008000000}" name="Open urban P export coefficient (kg/ha/yr)" dataDxfId="29"/>
    <tableColumn id="9" xr3:uid="{00000000-0010-0000-0D00-000009000000}" name="Residential P export coefficient (kg/ha/yr)2" dataDxfId="28"/>
    <tableColumn id="10" xr3:uid="{00000000-0010-0000-0D00-00000A000000}" name="Commercial / industrial P export coefficient (kg/ha/yr)3" dataDxfId="27"/>
    <tableColumn id="11" xr3:uid="{00000000-0010-0000-0D00-00000B000000}"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E000000}" name="Table13" displayName="Table13" ref="A51:M193" totalsRowShown="0" headerRowDxfId="25" dataDxfId="24">
  <autoFilter ref="A51:M193"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E00-000001000000}" name="Catchment" dataDxfId="23"/>
    <tableColumn id="2" xr3:uid="{00000000-0010-0000-0E00-000002000000}" name="Farmscoper Farm Term" dataDxfId="22"/>
    <tableColumn id="3" xr3:uid="{00000000-0010-0000-0E00-000003000000}" name="NVZ" dataDxfId="21"/>
    <tableColumn id="4" xr3:uid="{00000000-0010-0000-0E00-000004000000}" name="Climate" dataDxfId="20"/>
    <tableColumn id="5" xr3:uid="{00000000-0010-0000-0E00-000005000000}" name="Farmscoper Soil Drainage Term" dataDxfId="19"/>
    <tableColumn id="6" xr3:uid="{00000000-0010-0000-0E00-000006000000}" name="Lookup" dataDxfId="18">
      <calculatedColumnFormula>"|"&amp;"|"&amp;"|"&amp;E52</calculatedColumnFormula>
    </tableColumn>
    <tableColumn id="7" xr3:uid="{00000000-0010-0000-0E00-000007000000}" name="Column3" dataDxfId="17"/>
    <tableColumn id="8" xr3:uid="{00000000-0010-0000-0E00-000008000000}" name="Phosphorus export coefficient" dataDxfId="16"/>
    <tableColumn id="9" xr3:uid="{00000000-0010-0000-0E00-000009000000}" name="Farm Lookup" dataDxfId="15"/>
    <tableColumn id="10" xr3:uid="{00000000-0010-0000-0E00-00000A000000}" name="Column1" dataDxfId="14"/>
    <tableColumn id="11" xr3:uid="{00000000-0010-0000-0E00-00000B000000}" name="Mean P export of farm type and climate combination" dataDxfId="13"/>
    <tableColumn id="12" xr3:uid="{00000000-0010-0000-0E00-00000C000000}" name="Column2" dataDxfId="12"/>
    <tableColumn id="13" xr3:uid="{00000000-0010-0000-0E00-00000D000000}"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Table14" displayName="Table14" ref="A4:D48" totalsRowShown="0" headerRowDxfId="10" dataDxfId="8" headerRowBorderDxfId="9" tableBorderDxfId="7" totalsRowBorderDxfId="6">
  <autoFilter ref="A4:D48" xr:uid="{00000000-0009-0000-0100-00000E000000}">
    <filterColumn colId="0" hiddenButton="1"/>
    <filterColumn colId="1" hiddenButton="1"/>
    <filterColumn colId="2" hiddenButton="1"/>
    <filterColumn colId="3" hiddenButton="1"/>
  </autoFilter>
  <tableColumns count="4">
    <tableColumn id="1" xr3:uid="{00000000-0010-0000-0F00-000001000000}" name="Discharge Site Name" dataDxfId="5"/>
    <tableColumn id="2" xr3:uid="{00000000-0010-0000-0F00-000002000000}" name="Phosphorus, Total as P (mg/l)" dataDxfId="4"/>
    <tableColumn id="3" xr3:uid="{00000000-0010-0000-0F00-000003000000}" name="Phosphorus, Total as P (mg/l), permit post 2025" dataDxfId="3"/>
    <tableColumn id="4" xr3:uid="{00000000-0010-0000-0F00-000004000000}"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opLeftCell="A37" zoomScaleNormal="100" workbookViewId="0">
      <selection activeCell="A40" sqref="A40"/>
    </sheetView>
  </sheetViews>
  <sheetFormatPr defaultColWidth="8.88671875" defaultRowHeight="15" x14ac:dyDescent="0.3"/>
  <cols>
    <col min="1" max="1" width="124.33203125" style="6" customWidth="1"/>
    <col min="2" max="2" width="44.88671875" style="6" customWidth="1"/>
    <col min="3" max="207" width="8.5546875" style="6" customWidth="1"/>
    <col min="208" max="16384" width="8.88671875" style="6"/>
  </cols>
  <sheetData>
    <row r="1" spans="1:2" ht="50.4" customHeight="1" x14ac:dyDescent="0.3">
      <c r="A1" s="5" t="s">
        <v>0</v>
      </c>
    </row>
    <row r="2" spans="1:2" ht="23.4" customHeight="1" x14ac:dyDescent="0.3">
      <c r="A2" s="112" t="s">
        <v>1</v>
      </c>
    </row>
    <row r="3" spans="1:2" ht="24" customHeight="1" x14ac:dyDescent="0.3">
      <c r="A3" s="7" t="s">
        <v>2</v>
      </c>
    </row>
    <row r="4" spans="1:2" ht="23.1" customHeight="1" x14ac:dyDescent="0.3">
      <c r="A4" s="7" t="s">
        <v>3</v>
      </c>
    </row>
    <row r="5" spans="1:2" ht="26.25" customHeight="1" x14ac:dyDescent="0.3">
      <c r="A5" s="7" t="s">
        <v>4</v>
      </c>
    </row>
    <row r="6" spans="1:2" ht="26.25" customHeight="1" x14ac:dyDescent="0.3">
      <c r="A6" s="7" t="s">
        <v>5</v>
      </c>
    </row>
    <row r="7" spans="1:2" ht="39.6"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100000000000001" customHeight="1" x14ac:dyDescent="0.3">
      <c r="A11" s="7" t="s">
        <v>11</v>
      </c>
      <c r="B11" s="11" t="s">
        <v>12</v>
      </c>
    </row>
    <row r="12" spans="1:2" ht="20.100000000000001" customHeight="1" x14ac:dyDescent="0.3">
      <c r="A12" s="7" t="s">
        <v>13</v>
      </c>
      <c r="B12" s="11" t="s">
        <v>14</v>
      </c>
    </row>
    <row r="13" spans="1:2" ht="20.100000000000001" customHeight="1" x14ac:dyDescent="0.3">
      <c r="A13" s="7" t="s">
        <v>15</v>
      </c>
      <c r="B13" s="11" t="s">
        <v>16</v>
      </c>
    </row>
    <row r="14" spans="1:2" ht="20.100000000000001" customHeight="1" x14ac:dyDescent="0.3">
      <c r="A14" s="7" t="s">
        <v>17</v>
      </c>
      <c r="B14" s="11" t="s">
        <v>18</v>
      </c>
    </row>
    <row r="15" spans="1:2" ht="20.100000000000001"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4"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4" customHeight="1" x14ac:dyDescent="0.3">
      <c r="A32" s="7" t="s">
        <v>37</v>
      </c>
    </row>
    <row r="33" spans="1:2" ht="53.1" customHeight="1" x14ac:dyDescent="0.3">
      <c r="A33" s="7" t="s">
        <v>38</v>
      </c>
    </row>
    <row r="34" spans="1:2" ht="43.5" customHeight="1" x14ac:dyDescent="0.3">
      <c r="A34" s="7" t="s">
        <v>39</v>
      </c>
    </row>
    <row r="35" spans="1:2" ht="39.9" customHeight="1" x14ac:dyDescent="0.3">
      <c r="A35" s="7" t="s">
        <v>40</v>
      </c>
    </row>
    <row r="36" spans="1:2" ht="156.6"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1" customHeight="1" x14ac:dyDescent="0.3">
      <c r="A40" s="11" t="s">
        <v>45</v>
      </c>
    </row>
    <row r="41" spans="1:2" ht="36.9" customHeight="1" x14ac:dyDescent="0.3">
      <c r="A41" s="8" t="s">
        <v>46</v>
      </c>
    </row>
    <row r="42" spans="1:2" ht="37.5" customHeight="1" x14ac:dyDescent="0.3">
      <c r="A42" s="9" t="s">
        <v>47</v>
      </c>
      <c r="B42" s="13"/>
    </row>
    <row r="43" spans="1:2" ht="41.4" customHeight="1" x14ac:dyDescent="0.3">
      <c r="A43" s="113" t="s">
        <v>48</v>
      </c>
      <c r="B43" s="14"/>
    </row>
    <row r="44" spans="1:2" ht="27" customHeight="1" x14ac:dyDescent="0.3">
      <c r="A44" s="113" t="s">
        <v>49</v>
      </c>
      <c r="B44" s="14"/>
    </row>
    <row r="45" spans="1:2" ht="42.6" customHeight="1" x14ac:dyDescent="0.3">
      <c r="A45" s="11" t="s">
        <v>50</v>
      </c>
      <c r="B45" s="14"/>
    </row>
    <row r="46" spans="1:2" ht="41.4" customHeight="1" x14ac:dyDescent="0.3">
      <c r="A46" s="114" t="s">
        <v>51</v>
      </c>
      <c r="B46" s="14"/>
    </row>
    <row r="47" spans="1:2" ht="36.9" customHeight="1" x14ac:dyDescent="0.3">
      <c r="A47" s="8" t="s">
        <v>52</v>
      </c>
    </row>
    <row r="48" spans="1:2" ht="56.4" customHeight="1" x14ac:dyDescent="0.3">
      <c r="A48" s="7" t="s">
        <v>53</v>
      </c>
    </row>
    <row r="49" spans="1:1" ht="207.9" customHeight="1" x14ac:dyDescent="0.3">
      <c r="A49" s="7" t="s">
        <v>54</v>
      </c>
    </row>
    <row r="50" spans="1:1" ht="29.1" customHeight="1" x14ac:dyDescent="0.3">
      <c r="A50" s="16" t="s">
        <v>55</v>
      </c>
    </row>
    <row r="51" spans="1:1" ht="35.4" customHeight="1" x14ac:dyDescent="0.3">
      <c r="A51" s="8" t="s">
        <v>56</v>
      </c>
    </row>
    <row r="52" spans="1:1" ht="36.75" customHeight="1" x14ac:dyDescent="0.3">
      <c r="A52" s="7" t="s">
        <v>57</v>
      </c>
    </row>
    <row r="53" spans="1:1" ht="195.6"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00000000-0004-0000-0000-000000000000}"/>
    <hyperlink ref="A43" r:id="rId2" display="http://environment.data.gov.uk/catchment-planning/" xr:uid="{00000000-0004-0000-0000-000001000000}"/>
    <hyperlink ref="A44" r:id="rId3" location="." display="https://www.landis.org.uk/soilscapes/ - ." xr:uid="{00000000-0004-0000-0000-000002000000}"/>
    <hyperlink ref="A22" r:id="rId4" xr:uid="{00000000-0004-0000-0000-000003000000}"/>
    <hyperlink ref="A40" r:id="rId5" xr:uid="{00000000-0004-0000-0000-000004000000}"/>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00000000-0004-0000-0000-000005000000}"/>
    <hyperlink ref="B11" location="Nutrients_from_wastewater!A1" display="Nutrients from wastewater" xr:uid="{00000000-0004-0000-0000-000006000000}"/>
    <hyperlink ref="B12" location="Nutrients_from_current_land_use!A1" display="Nutrients from current land use" xr:uid="{00000000-0004-0000-0000-000007000000}"/>
    <hyperlink ref="B13" location="Nutrients_from_future_land_use!A1" display="Nutrients from future land use" xr:uid="{00000000-0004-0000-0000-000008000000}"/>
    <hyperlink ref="B14" location="SuDS!A1" display="SuDS" xr:uid="{00000000-0004-0000-0000-000009000000}"/>
    <hyperlink ref="B15" location="Final_nutrient_budgets!A1" display="Final_nutrient_budgets" xr:uid="{00000000-0004-0000-0000-00000A000000}"/>
    <hyperlink ref="A50" r:id="rId7" xr:uid="{00000000-0004-0000-0000-00000B000000}"/>
    <hyperlink ref="A45" r:id="rId8" xr:uid="{00000000-0004-0000-0000-00000C000000}"/>
  </hyperlinks>
  <pageMargins left="0.7" right="0.7" top="0.75" bottom="0.75" header="0.3" footer="0.3"/>
  <pageSetup paperSize="120" orientation="landscape"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topLeftCell="A14" zoomScaleNormal="100" workbookViewId="0">
      <selection activeCell="B2" sqref="B2"/>
    </sheetView>
  </sheetViews>
  <sheetFormatPr defaultColWidth="8.88671875" defaultRowHeight="14.4" x14ac:dyDescent="0.3"/>
  <cols>
    <col min="1" max="1" width="120.88671875" style="17" customWidth="1"/>
    <col min="2" max="2" width="33.5546875" style="17" customWidth="1"/>
    <col min="3" max="3" width="26.109375" style="17" customWidth="1"/>
    <col min="4" max="6" width="30.5546875" style="17" customWidth="1"/>
    <col min="7" max="360" width="8.5546875" style="17" customWidth="1"/>
    <col min="361" max="16384" width="8.88671875" style="17"/>
  </cols>
  <sheetData>
    <row r="1" spans="1:5" ht="50.25" customHeight="1" x14ac:dyDescent="0.3">
      <c r="A1" s="5" t="s">
        <v>12</v>
      </c>
    </row>
    <row r="2" spans="1:5" ht="409.5" customHeight="1" x14ac:dyDescent="0.3">
      <c r="A2" s="124" t="s">
        <v>63</v>
      </c>
    </row>
    <row r="3" spans="1:5" ht="51.6" customHeight="1" x14ac:dyDescent="0.3">
      <c r="A3" s="8" t="s">
        <v>64</v>
      </c>
      <c r="B3" s="15"/>
      <c r="C3" s="6"/>
    </row>
    <row r="4" spans="1:5" ht="46.8" x14ac:dyDescent="0.3">
      <c r="A4" s="1" t="s">
        <v>65</v>
      </c>
      <c r="B4" s="2" t="s">
        <v>66</v>
      </c>
      <c r="C4" s="2" t="s">
        <v>67</v>
      </c>
    </row>
    <row r="5" spans="1:5" ht="24.6" customHeight="1" x14ac:dyDescent="0.3">
      <c r="A5" s="18" t="s">
        <v>68</v>
      </c>
      <c r="B5" s="29">
        <v>45903</v>
      </c>
      <c r="C5" s="19"/>
    </row>
    <row r="6" spans="1:5" ht="24.6" customHeight="1" x14ac:dyDescent="0.3">
      <c r="A6" s="18" t="s">
        <v>69</v>
      </c>
      <c r="B6" s="30">
        <v>2.4</v>
      </c>
      <c r="C6" s="19"/>
    </row>
    <row r="7" spans="1:5" ht="24.6" customHeight="1" x14ac:dyDescent="0.3">
      <c r="A7" s="18" t="s">
        <v>70</v>
      </c>
      <c r="B7" s="31">
        <v>120</v>
      </c>
      <c r="C7" s="19"/>
    </row>
    <row r="8" spans="1:5" ht="24.6" customHeight="1" x14ac:dyDescent="0.3">
      <c r="A8" s="18" t="s">
        <v>71</v>
      </c>
      <c r="B8" s="31">
        <v>1</v>
      </c>
      <c r="C8" s="19"/>
    </row>
    <row r="9" spans="1:5" ht="39.6" customHeight="1" x14ac:dyDescent="0.3">
      <c r="A9" s="18" t="s">
        <v>72</v>
      </c>
      <c r="B9" s="31" t="s">
        <v>148</v>
      </c>
      <c r="C9" s="19"/>
    </row>
    <row r="10" spans="1:5" ht="24.6" customHeight="1" x14ac:dyDescent="0.3">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3">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00000000-0002-0000-0100-000000000000}">
      <formula1>0</formula1>
    </dataValidation>
    <dataValidation type="decimal" operator="greaterThanOrEqual" showErrorMessage="1" errorTitle="Water usage:" error="Please enter a whole number in litres/person/day" prompt="Keep as 120 unless other efficiency measures are used. " sqref="B7" xr:uid="{00000000-0002-0000-0100-000001000000}">
      <formula1>0</formula1>
    </dataValidation>
    <dataValidation type="decimal" operator="greaterThanOrEqual" showErrorMessage="1" prompt="The average occupancy rate (people per dwelling/unit) should not be edited unless there is sufficient evidence." sqref="B6" xr:uid="{00000000-0002-0000-0100-000002000000}">
      <formula1>0</formula1>
    </dataValidation>
    <dataValidation type="date" operator="greaterThan" allowBlank="1" showErrorMessage="1" errorTitle="Date Error" error="Please enter a date after 01/01/2022 date in correct dd/mm/yyyy format." prompt="Please enter the date using dd/mm/yyyy format. " sqref="B5" xr:uid="{00000000-0002-0000-0100-000003000000}">
      <formula1>44562</formula1>
    </dataValidation>
    <dataValidation type="decimal" operator="greaterThanOrEqual" allowBlank="1" showInputMessage="1" showErrorMessage="1" sqref="C10" xr:uid="{00000000-0002-0000-0100-000004000000}">
      <formula1>0</formula1>
    </dataValidation>
  </dataValidations>
  <pageMargins left="0.7" right="0.7" top="0.75" bottom="0.75" header="0.3" footer="0.3"/>
  <pageSetup paperSize="120"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00000000-0002-0000-0100-000005000000}">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0"/>
  <sheetViews>
    <sheetView tabSelected="1" topLeftCell="A2" zoomScaleNormal="100" workbookViewId="0">
      <selection activeCell="B11" sqref="B11"/>
    </sheetView>
  </sheetViews>
  <sheetFormatPr defaultColWidth="9.109375" defaultRowHeight="13.8" x14ac:dyDescent="0.3"/>
  <cols>
    <col min="1" max="1" width="90.109375" style="37" customWidth="1"/>
    <col min="2" max="2" width="27.33203125" style="37" customWidth="1"/>
    <col min="3" max="3" width="24.33203125" style="37" customWidth="1"/>
    <col min="4" max="4" width="124.6640625" style="37" customWidth="1"/>
    <col min="5" max="386" width="8.5546875" style="37" customWidth="1"/>
    <col min="387" max="16384" width="9.1093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8.85" customHeight="1" x14ac:dyDescent="0.3">
      <c r="A4" s="4" t="s">
        <v>65</v>
      </c>
      <c r="B4" s="85" t="s">
        <v>66</v>
      </c>
      <c r="C4" s="38"/>
      <c r="E4" s="6"/>
      <c r="F4" s="6"/>
    </row>
    <row r="5" spans="1:6" ht="29.85" customHeight="1" x14ac:dyDescent="0.3">
      <c r="A5" s="18" t="s">
        <v>83</v>
      </c>
      <c r="B5" s="44" t="s">
        <v>179</v>
      </c>
      <c r="C5" s="6"/>
      <c r="D5" s="6"/>
      <c r="E5" s="6"/>
      <c r="F5" s="39"/>
    </row>
    <row r="6" spans="1:6" ht="29.85" customHeight="1" x14ac:dyDescent="0.3">
      <c r="A6" s="18" t="s">
        <v>84</v>
      </c>
      <c r="B6" s="45" t="s">
        <v>404</v>
      </c>
      <c r="C6" s="6"/>
      <c r="D6" s="6"/>
      <c r="E6" s="6"/>
      <c r="F6" s="6"/>
    </row>
    <row r="7" spans="1:6" ht="29.85" customHeight="1" x14ac:dyDescent="0.3">
      <c r="A7" s="18" t="s">
        <v>85</v>
      </c>
      <c r="B7" s="46" t="s">
        <v>375</v>
      </c>
      <c r="C7" s="6"/>
      <c r="D7" s="6"/>
      <c r="E7" s="6"/>
      <c r="F7" s="6"/>
    </row>
    <row r="8" spans="1:6" ht="29.85"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2.9" customHeight="1" x14ac:dyDescent="0.3">
      <c r="A11" s="48" t="s">
        <v>349</v>
      </c>
      <c r="B11" s="30">
        <v>0.01</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1.5512920268999992E-2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0.01</v>
      </c>
      <c r="C28" s="42">
        <f>SUM(C11:C27)</f>
        <v>1.5512920268999992E-2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00000000-0002-0000-0200-000000000000}">
      <formula1>0</formula1>
    </dataValidation>
  </dataValidations>
  <pageMargins left="0.7" right="0.7" top="0.75" bottom="0.75" header="0.3" footer="0.3"/>
  <pageSetup paperSize="120"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200-000001000000}">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00000000-0002-0000-0200-000002000000}">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200-000003000000}">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00000000-0002-0000-0200-000004000000}">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00000000-0002-0000-0200-000005000000}">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topLeftCell="A2" zoomScaleNormal="100" workbookViewId="0">
      <selection activeCell="A8" sqref="A8"/>
    </sheetView>
  </sheetViews>
  <sheetFormatPr defaultColWidth="9.109375" defaultRowHeight="13.8" x14ac:dyDescent="0.25"/>
  <cols>
    <col min="1" max="1" width="67.6640625" style="52" customWidth="1"/>
    <col min="2" max="2" width="22.88671875" style="52" customWidth="1"/>
    <col min="3" max="3" width="24.5546875" style="52" customWidth="1"/>
    <col min="4" max="473" width="8.5546875" style="52" customWidth="1"/>
    <col min="474" max="16384" width="9.1093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0.01</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1.5512920268999992E-2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0.01</v>
      </c>
      <c r="C22" s="56">
        <f>SUM(C5:C21)</f>
        <v>1.5512920268999992E-2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00000000-0002-0000-0300-000000000000}">
      <formula1>0</formula1>
    </dataValidation>
  </dataValidations>
  <pageMargins left="0.7" right="0.7" top="0.75" bottom="0.75" header="0.3" footer="0.3"/>
  <pageSetup paperSize="120"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00000000-0002-0000-0300-000001000000}">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topLeftCell="A2" zoomScaleNormal="100" workbookViewId="0"/>
  </sheetViews>
  <sheetFormatPr defaultColWidth="9.109375" defaultRowHeight="13.8" x14ac:dyDescent="0.3"/>
  <cols>
    <col min="1" max="1" width="132.109375" style="65" customWidth="1"/>
    <col min="2" max="3" width="19.88671875" style="65" customWidth="1"/>
    <col min="4" max="4" width="22.109375" style="65" customWidth="1"/>
    <col min="5" max="5" width="60.88671875" style="65" customWidth="1"/>
    <col min="6" max="6" width="23" style="65" customWidth="1"/>
    <col min="7" max="7" width="23.6640625" style="65" customWidth="1"/>
    <col min="8" max="8" width="117.109375" style="65" customWidth="1"/>
    <col min="9" max="471" width="8.5546875" style="65" customWidth="1"/>
    <col min="472" max="16384" width="9.109375" style="65"/>
  </cols>
  <sheetData>
    <row r="1" spans="1:11" ht="67.5" customHeight="1" x14ac:dyDescent="0.3">
      <c r="A1" s="5" t="s">
        <v>97</v>
      </c>
      <c r="B1" s="51"/>
      <c r="C1" s="51"/>
      <c r="D1" s="51"/>
    </row>
    <row r="2" spans="1:11" ht="409.6"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00000000-0002-0000-0400-000000000000}">
      <formula1>0</formula1>
    </dataValidation>
    <dataValidation type="decimal" allowBlank="1" showErrorMessage="1" prompt="Please enter area in hectares." sqref="C5:C29" xr:uid="{00000000-0002-0000-0400-000001000000}">
      <formula1>0</formula1>
      <formula2>100</formula2>
    </dataValidation>
    <dataValidation allowBlank="1" showErrorMessage="1" prompt="Please enter area in hectares." sqref="B30:D30" xr:uid="{00000000-0002-0000-0400-000002000000}"/>
    <dataValidation type="decimal" allowBlank="1" showErrorMessage="1" sqref="F5:F29" xr:uid="{00000000-0002-0000-0400-000003000000}">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zoomScaleNormal="100" workbookViewId="0">
      <selection activeCell="C4" sqref="C4"/>
    </sheetView>
  </sheetViews>
  <sheetFormatPr defaultColWidth="9.109375" defaultRowHeight="13.8" x14ac:dyDescent="0.3"/>
  <cols>
    <col min="1" max="1" width="78.6640625" style="65" customWidth="1"/>
    <col min="2" max="2" width="30.88671875" style="65" customWidth="1"/>
    <col min="3" max="4" width="40.5546875" style="65" customWidth="1"/>
    <col min="5" max="466" width="8.5546875" style="65" customWidth="1"/>
    <col min="467" max="16384" width="9.1093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0.02</v>
      </c>
    </row>
    <row r="6" spans="1:4" ht="24.75" customHeight="1" x14ac:dyDescent="0.3">
      <c r="A6" s="18" t="s">
        <v>111</v>
      </c>
      <c r="B6" s="78">
        <f>IFERROR(Nutrients_from_future_land_use!C22-SuDS!G30-Nutrients_from_current_land_use!C28,0)</f>
        <v>0</v>
      </c>
    </row>
    <row r="7" spans="1:4" ht="24.75" customHeight="1" x14ac:dyDescent="0.3">
      <c r="A7" s="18" t="s">
        <v>112</v>
      </c>
      <c r="B7" s="78">
        <f>IFERROR(B5+B6,0)</f>
        <v>0.02</v>
      </c>
    </row>
    <row r="8" spans="1:4" ht="24.75" customHeight="1" x14ac:dyDescent="0.3">
      <c r="A8" s="18" t="s">
        <v>113</v>
      </c>
      <c r="B8" s="78">
        <f>IFERROR(IF(B7&lt;0,B7,B7*1.2),0)</f>
        <v>2.4E-2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0.02</v>
      </c>
    </row>
    <row r="11" spans="1:4" ht="24.75" customHeight="1" x14ac:dyDescent="0.3">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0.11</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12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0"/>
  <sheetViews>
    <sheetView topLeftCell="A2" zoomScaleNormal="100" workbookViewId="0">
      <selection activeCell="B9" sqref="B9"/>
    </sheetView>
  </sheetViews>
  <sheetFormatPr defaultColWidth="65.44140625" defaultRowHeight="13.8" x14ac:dyDescent="0.25"/>
  <cols>
    <col min="1" max="1" width="47.33203125" style="88" customWidth="1"/>
    <col min="2" max="4" width="15.6640625" style="88" customWidth="1"/>
    <col min="5" max="5" width="25.6640625" style="88" customWidth="1"/>
    <col min="6" max="6" width="79.88671875" style="88" customWidth="1"/>
    <col min="7" max="8" width="15.6640625" style="88" customWidth="1"/>
    <col min="9" max="9" width="25.6640625" style="88" customWidth="1"/>
    <col min="10" max="13" width="15.664062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1</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1</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2</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8</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8</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1</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8</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00000000-0002-0000-0600-000000000000}"/>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1F632F07-9066-48F0-978F-C188E0CCBCDF}">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purl.org/dc/elements/1.1/"/>
    <ds:schemaRef ds:uri="http://schemas.microsoft.com/office/2006/metadata/properties"/>
    <ds:schemaRef ds:uri="eadf615d-60bf-4100-8f9d-b3b6b1afcaac"/>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1b0cf190-34a4-46df-8e99-7b7b75534f8a"/>
    <ds:schemaRef ds:uri="662745e8-e224-48e8-a2e3-254862b8c2f5"/>
    <ds:schemaRef ds:uri="http://www.w3.org/XML/1998/namespace"/>
  </ds:schemaRefs>
</ds:datastoreItem>
</file>

<file path=customXml/itemProps5.xml><?xml version="1.0" encoding="utf-8"?>
<ds:datastoreItem xmlns:ds="http://schemas.openxmlformats.org/officeDocument/2006/customXml" ds:itemID="{2165B8CF-F17E-4D35-AD27-7FA506A27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craig fulford</cp:lastModifiedBy>
  <cp:revision/>
  <cp:lastPrinted>2024-09-03T12:07:07Z</cp:lastPrinted>
  <dcterms:created xsi:type="dcterms:W3CDTF">2021-10-14T13:24:34Z</dcterms:created>
  <dcterms:modified xsi:type="dcterms:W3CDTF">2025-06-25T22:12:54Z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