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defaultThemeVersion="166925"/>
  <mc:AlternateContent xmlns:mc="http://schemas.openxmlformats.org/markup-compatibility/2006">
    <mc:Choice Requires="x15">
      <x15ac:absPath xmlns:x15ac="http://schemas.microsoft.com/office/spreadsheetml/2010/11/ac" url="https://wiltshirecouncil-my.sharepoint.com/personal/shelley_allen_wiltshire_gov_uk/Documents/"/>
    </mc:Choice>
  </mc:AlternateContent>
  <xr:revisionPtr revIDLastSave="0" documentId="8_{DBFDABB8-4AE8-462B-B15F-E643F2A2D5A8}"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120" yWindow="-120" windowWidth="21840" windowHeight="1302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C11" i="8" s="1"/>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<sst xmlns="http://schemas.openxmlformats.org/spreadsheetml/2006/main" count="1104" uniqueCount="417">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</sst>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3" dataDxfId="112">
  <autoFilter ref="A10:B15" xr:uid="{7EBF9311-A278-4083-BF4D-937B4AAC2ED7}">
    <filterColumn colId="0" hiddenButton="1"/>
    <filterColumn colId="1" hiddenButton="1"/>
  </autoFilter>
  <tableColumns count="2">
    <tableColumn id="1" xr3:uid="{D307493E-2059-46BA-8359-3AF9476DA77C}" name="Topic of each table" dataDxfId="111"/>
    <tableColumn id="2" xr3:uid="{232F3596-0F30-49C4-AE95-A48E7051B620}" name="Link to each worksheet" dataDxfId="11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9" dataDxfId="107" headerRowBorderDxfId="108" tableBorderDxfId="106" totalsRowBorderDxfId="105">
  <autoFilter ref="A42:A46" xr:uid="{64981484-4795-461F-A3C7-626CD012A06C}">
    <filterColumn colId="0" hiddenButton="1"/>
  </autoFilter>
  <tableColumns count="1">
    <tableColumn id="1" xr3:uid="{F955E827-6C2D-4DAA-893A-D0A3AA8CBF38}" name="Description of the information:"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 user inputs required" dataDxfId="97"/>
    <tableColumn id="4" xr3:uid="{20424A8D-23FA-4C1D-B394-6A4A0726E8D6}" name="Additional data entry column - user inputs may be required"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 user inputs required"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7"/>
    <tableColumn id="2" xr3:uid="{DA6AF240-7DDF-40CC-B3C9-0A6C10900A68}" name="Area (ha) - user inputs required"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1"/>
    <tableColumn id="2" xr3:uid="{2BF0443C-5885-452F-9860-409F1647E1C1}" name="Area (ha) - user inputs required"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68" dataDxfId="67">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66"/>
    <tableColumn id="2" xr3:uid="{72D29FD7-7898-4191-A97D-55B2AC2A6039}" name="SuDS catchment area (ha) - user inputs required" dataDxfId="65"/>
    <tableColumn id="10" xr3:uid="{C118AB6C-A0C7-46A0-B4D4-823E8172F281}" name="Percentage of flow entering the SuDS (%) - user inputs required" dataDxfId="64"/>
    <tableColumn id="4" xr3:uid="{C9DF269B-9235-47CA-9628-CA0EAEA7E887}" name="Annual phosphorus inputs to SuDS feature(s)_x000a_(kg T/yr)" dataDxfId="63">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2"/>
    <tableColumn id="8" xr3:uid="{6CE040BE-33E5-44DA-B389-E1BC789E21E5}" name="TP removal rate for features - user specified (%) - user inputs required"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20" dataDxfId="118" headerRowBorderDxfId="119" tableBorderDxfId="117" totalsRowBorderDxfId="116">
  <autoFilter ref="A4:B14" xr:uid="{A0BD0106-977A-4B15-9C53-C66CDF6772BD}">
    <filterColumn colId="0" hiddenButton="1"/>
    <filterColumn colId="1" hiddenButton="1"/>
  </autoFilter>
  <tableColumns count="2">
    <tableColumn id="1" xr3:uid="{31004191-352C-44A7-A242-30E88F4CD5ED}" name="Description of values generated" dataDxfId="115"/>
    <tableColumn id="2" xr3:uid="{C357CE45-1FD7-4EF9-804B-579D3A1CC1A7}" name="Values generated" dataDxfId="11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abSelected="1" zoomScaleNormal="100" workbookViewId="0">
      <selection activeCell="A46" sqref="A46"/>
    </sheetView>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6" zoomScaleNormal="100" workbookViewId="0">
      <selection activeCell="B8" sqref="B8"/>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v>46357</v>
      </c>
      <c r="C5" s="19"/>
    </row>
    <row r="6" spans="1:5" ht="24.6" customHeight="1" x14ac:dyDescent="0.25">
      <c r="A6" s="18" t="s">
        <v>69</v>
      </c>
      <c r="B6" s="30">
        <v>2.4</v>
      </c>
      <c r="C6" s="19"/>
    </row>
    <row r="7" spans="1:5" ht="24.6" customHeight="1" x14ac:dyDescent="0.25">
      <c r="A7" s="18" t="s">
        <v>70</v>
      </c>
      <c r="B7" s="31">
        <v>120</v>
      </c>
      <c r="C7" s="19"/>
    </row>
    <row r="8" spans="1:5" ht="24.6" customHeight="1" x14ac:dyDescent="0.25">
      <c r="A8" s="18" t="s">
        <v>71</v>
      </c>
      <c r="B8" s="31">
        <v>2</v>
      </c>
      <c r="C8" s="19"/>
    </row>
    <row r="9" spans="1:5" ht="39.6" customHeight="1" x14ac:dyDescent="0.25">
      <c r="A9" s="18" t="s">
        <v>72</v>
      </c>
      <c r="B9" s="31" t="s">
        <v>148</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78</v>
      </c>
      <c r="B16" s="115">
        <f>IF(ISBLANK(B8),0,B6*B8)</f>
        <v>4.8</v>
      </c>
    </row>
    <row r="17" spans="1:2" ht="23.25" customHeight="1" x14ac:dyDescent="0.25">
      <c r="A17" s="26" t="s">
        <v>79</v>
      </c>
      <c r="B17" s="42">
        <f>IFERROR(B16*B7,0)</f>
        <v>576</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0.05</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0.19</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6" zoomScaleNormal="100" workbookViewId="0">
      <selection activeCell="B11" sqref="B11"/>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398</v>
      </c>
      <c r="C6" s="6"/>
      <c r="D6" s="6"/>
      <c r="E6" s="6"/>
      <c r="F6" s="6"/>
    </row>
    <row r="7" spans="1:6" ht="29.85" customHeight="1" x14ac:dyDescent="0.25">
      <c r="A7" s="18" t="s">
        <v>85</v>
      </c>
      <c r="B7" s="46" t="s">
        <v>374</v>
      </c>
      <c r="C7" s="6"/>
      <c r="D7" s="6"/>
      <c r="E7" s="6"/>
      <c r="F7" s="6"/>
    </row>
    <row r="8" spans="1:6" ht="29.85"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349</v>
      </c>
      <c r="B11" s="30">
        <v>9.5000000000000001E-2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0.1377952591756712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9.5000000000000001E-2</v>
      </c>
      <c r="C28" s="42">
        <f>SUM(C11:C27)</f>
        <v>0.1377952591756712</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5" sqref="B5"/>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9.5000000000000001E-2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0.1377952591756712</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9.5000000000000001E-2</v>
      </c>
      <c r="C22" s="56">
        <f>SUM(C5:C21)</f>
        <v>0.1377952591756712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A5" sqref="A5"/>
    </sheetView>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election activeCell="C11" sqref="C11"/>
    </sheetView>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0.05</v>
      </c>
    </row>
    <row r="6" spans="1:4" ht="24.75" customHeight="1" x14ac:dyDescent="0.25">
      <c r="A6" s="18" t="s">
        <v>111</v>
      </c>
      <c r="B6" s="78">
        <f>IFERROR(Nutrients_from_future_land_use!C22-SuDS!G30-Nutrients_from_current_land_use!C28,0)</f>
        <v>0</v>
      </c>
    </row>
    <row r="7" spans="1:4" ht="24.75" customHeight="1" x14ac:dyDescent="0.25">
      <c r="A7" s="18" t="s">
        <v>112</v>
      </c>
      <c r="B7" s="78">
        <f>IFERROR(B5+B6,0)</f>
        <v>0.05</v>
      </c>
    </row>
    <row r="8" spans="1:4" ht="24.75" customHeight="1" x14ac:dyDescent="0.25">
      <c r="A8" s="18" t="s">
        <v>113</v>
      </c>
      <c r="B8" s="78">
        <f>IFERROR(IF(B7&lt;0,B7,B7*1.2),0)</f>
        <v>0.06</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0.06</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0.23</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1.4504764123754863</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1.0613242041771849</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0.77830441639660242</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Oliver Dodd</dc:creator>
  <cp:keywords/>
  <dc:description/>
  <cp:lastModifiedBy>Allen, Shelley</cp:lastModifiedBy>
  <cp:revision/>
  <dcterms:created xsi:type="dcterms:W3CDTF">2021-10-14T13:24:34Z</dcterms:created>
  <dcterms:modified xsi:type="dcterms:W3CDTF">2026-04-15T14:14:18Z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