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fcgagric.sharepoint.com/sites/WhiteAvon508/Shared Documents/General/Client Files/Pocock Robin and Nick/Planning/"/>
    </mc:Choice>
  </mc:AlternateContent>
  <xr:revisionPtr revIDLastSave="0" documentId="8_{3E29D838-A26E-4080-BB64-46D9FD4F7284}"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2852" windowWidth="23256" windowHeight="12456" tabRatio="730" firstSheet="5"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E6" i="10"/>
  <c r="D7"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W11" i="1"/>
  <c r="X11" i="1"/>
  <c r="AB11" i="1"/>
  <c r="AC11" i="1" s="1"/>
  <c r="AG11" i="1"/>
  <c r="AI11" i="1"/>
  <c r="M12" i="1"/>
  <c r="T12" i="1"/>
  <c r="W12" i="1"/>
  <c r="X12" i="1" s="1"/>
  <c r="AB12" i="1"/>
  <c r="AC12" i="1" s="1"/>
  <c r="AG12" i="1"/>
  <c r="AI12" i="1"/>
  <c r="L13" i="1"/>
  <c r="M13" i="1"/>
  <c r="N13" i="1"/>
  <c r="T13" i="1"/>
  <c r="V13" i="1"/>
  <c r="W13" i="1"/>
  <c r="X13" i="1"/>
  <c r="AB13" i="1"/>
  <c r="AC13" i="1" s="1"/>
  <c r="AD13" i="1"/>
  <c r="AE13" i="1"/>
  <c r="AF13" i="1"/>
  <c r="AG13" i="1"/>
  <c r="AH13" i="1"/>
  <c r="AI13" i="1"/>
  <c r="L14" i="1"/>
  <c r="M14" i="1"/>
  <c r="N14" i="1"/>
  <c r="T14" i="1"/>
  <c r="V14" i="1"/>
  <c r="W14" i="1"/>
  <c r="X14" i="1"/>
  <c r="AB14" i="1"/>
  <c r="AC14" i="1"/>
  <c r="AD14" i="1"/>
  <c r="AE14" i="1"/>
  <c r="AF14" i="1"/>
  <c r="AG14" i="1"/>
  <c r="AH14" i="1"/>
  <c r="AI14" i="1"/>
  <c r="L15" i="1"/>
  <c r="M15" i="1"/>
  <c r="N15" i="1"/>
  <c r="T15" i="1"/>
  <c r="W15" i="1"/>
  <c r="X15" i="1"/>
  <c r="AB15" i="1"/>
  <c r="AD15" i="1" s="1"/>
  <c r="AC15" i="1"/>
  <c r="AE15" i="1"/>
  <c r="AF15" i="1"/>
  <c r="AG15" i="1"/>
  <c r="AI15" i="1"/>
  <c r="L16" i="1"/>
  <c r="M16" i="1"/>
  <c r="N16" i="1"/>
  <c r="T16" i="1"/>
  <c r="W16" i="1"/>
  <c r="X16" i="1" s="1"/>
  <c r="AB16" i="1"/>
  <c r="AC16" i="1" s="1"/>
  <c r="AE16" i="1"/>
  <c r="AF16" i="1"/>
  <c r="AG16" i="1"/>
  <c r="AI16" i="1"/>
  <c r="L17" i="1"/>
  <c r="M17" i="1"/>
  <c r="N17" i="1"/>
  <c r="T17" i="1"/>
  <c r="V17" i="1"/>
  <c r="W17" i="1"/>
  <c r="X17" i="1" s="1"/>
  <c r="AB17" i="1"/>
  <c r="AC17" i="1" s="1"/>
  <c r="AD17" i="1"/>
  <c r="AE17" i="1"/>
  <c r="AF17" i="1"/>
  <c r="AG17" i="1"/>
  <c r="AH17" i="1"/>
  <c r="AI17" i="1"/>
  <c r="L18" i="1"/>
  <c r="M18" i="1"/>
  <c r="N18" i="1"/>
  <c r="T18" i="1"/>
  <c r="V18" i="1"/>
  <c r="W18" i="1"/>
  <c r="X18" i="1"/>
  <c r="AB18" i="1"/>
  <c r="AC18" i="1"/>
  <c r="AD18" i="1"/>
  <c r="AE18" i="1"/>
  <c r="AF18" i="1"/>
  <c r="AG18" i="1"/>
  <c r="AH18" i="1"/>
  <c r="AI18" i="1"/>
  <c r="L19" i="1"/>
  <c r="M19" i="1"/>
  <c r="N19" i="1"/>
  <c r="T19" i="1"/>
  <c r="W19" i="1"/>
  <c r="X19" i="1"/>
  <c r="AB19" i="1"/>
  <c r="AD19" i="1" s="1"/>
  <c r="AC19" i="1"/>
  <c r="AE19" i="1"/>
  <c r="AF19" i="1"/>
  <c r="AG19" i="1"/>
  <c r="AI19" i="1"/>
  <c r="L20" i="1"/>
  <c r="M20" i="1"/>
  <c r="N20" i="1"/>
  <c r="T20" i="1"/>
  <c r="W20" i="1"/>
  <c r="X20" i="1" s="1"/>
  <c r="AB20" i="1"/>
  <c r="AC20" i="1" s="1"/>
  <c r="AE20" i="1"/>
  <c r="AF20" i="1"/>
  <c r="AG20" i="1"/>
  <c r="AI20" i="1"/>
  <c r="L21" i="1"/>
  <c r="M21" i="1"/>
  <c r="N21" i="1"/>
  <c r="T21" i="1"/>
  <c r="V21" i="1"/>
  <c r="W21" i="1"/>
  <c r="X21" i="1" s="1"/>
  <c r="AB21" i="1"/>
  <c r="AC21" i="1" s="1"/>
  <c r="AD21" i="1"/>
  <c r="AE21" i="1"/>
  <c r="AF21" i="1"/>
  <c r="AG21" i="1"/>
  <c r="AH21" i="1"/>
  <c r="AI21" i="1"/>
  <c r="L22" i="1"/>
  <c r="M22" i="1"/>
  <c r="N22" i="1"/>
  <c r="T22" i="1"/>
  <c r="V22" i="1"/>
  <c r="W22" i="1"/>
  <c r="X22" i="1"/>
  <c r="AB22" i="1"/>
  <c r="AC22" i="1"/>
  <c r="AD22" i="1"/>
  <c r="AE22" i="1"/>
  <c r="AF22" i="1"/>
  <c r="AG22" i="1"/>
  <c r="AH22" i="1"/>
  <c r="AI22" i="1"/>
  <c r="L23" i="1"/>
  <c r="M23" i="1"/>
  <c r="N23" i="1"/>
  <c r="T23" i="1"/>
  <c r="W23" i="1"/>
  <c r="X23" i="1"/>
  <c r="AB23" i="1"/>
  <c r="AD23" i="1" s="1"/>
  <c r="AC23" i="1"/>
  <c r="AE23" i="1"/>
  <c r="AF23" i="1"/>
  <c r="AG23" i="1"/>
  <c r="AI23" i="1"/>
  <c r="L24" i="1"/>
  <c r="M24" i="1"/>
  <c r="N24" i="1"/>
  <c r="T24" i="1"/>
  <c r="W24" i="1"/>
  <c r="X24" i="1" s="1"/>
  <c r="AB24" i="1"/>
  <c r="AC24" i="1" s="1"/>
  <c r="AE24" i="1"/>
  <c r="AF24" i="1"/>
  <c r="AG24" i="1"/>
  <c r="AI24" i="1"/>
  <c r="L25" i="1"/>
  <c r="M25" i="1"/>
  <c r="N25" i="1"/>
  <c r="T25" i="1"/>
  <c r="V25" i="1"/>
  <c r="W25" i="1"/>
  <c r="X25" i="1" s="1"/>
  <c r="AB25" i="1"/>
  <c r="AC25" i="1" s="1"/>
  <c r="AD25" i="1"/>
  <c r="AE25" i="1"/>
  <c r="AF25" i="1"/>
  <c r="AG25" i="1"/>
  <c r="AH25" i="1"/>
  <c r="AI25" i="1"/>
  <c r="L26" i="1"/>
  <c r="M26" i="1"/>
  <c r="N26" i="1"/>
  <c r="T26" i="1"/>
  <c r="V26" i="1"/>
  <c r="W26" i="1"/>
  <c r="X26" i="1"/>
  <c r="AB26" i="1"/>
  <c r="AC26" i="1"/>
  <c r="AD26" i="1"/>
  <c r="AE26" i="1"/>
  <c r="AF26" i="1"/>
  <c r="AG26" i="1"/>
  <c r="AH26" i="1"/>
  <c r="AI26" i="1"/>
  <c r="L27" i="1"/>
  <c r="M27" i="1"/>
  <c r="N27" i="1"/>
  <c r="T27" i="1"/>
  <c r="W27" i="1"/>
  <c r="X27" i="1" s="1"/>
  <c r="AB27" i="1"/>
  <c r="AD27" i="1" s="1"/>
  <c r="AC27" i="1"/>
  <c r="AE27" i="1"/>
  <c r="AF27" i="1"/>
  <c r="AG27" i="1"/>
  <c r="AI27" i="1"/>
  <c r="L28" i="1"/>
  <c r="M28" i="1"/>
  <c r="N28" i="1"/>
  <c r="T28" i="1"/>
  <c r="W28" i="1"/>
  <c r="X28" i="1" s="1"/>
  <c r="AB28" i="1"/>
  <c r="AC28" i="1" s="1"/>
  <c r="AE28" i="1"/>
  <c r="AF28" i="1"/>
  <c r="AG28" i="1"/>
  <c r="AI28" i="1"/>
  <c r="L29" i="1"/>
  <c r="M29" i="1"/>
  <c r="N29" i="1"/>
  <c r="T29" i="1"/>
  <c r="V29" i="1"/>
  <c r="W29" i="1"/>
  <c r="X29" i="1" s="1"/>
  <c r="AB29" i="1"/>
  <c r="AC29" i="1" s="1"/>
  <c r="AD29" i="1"/>
  <c r="AE29" i="1"/>
  <c r="AF29" i="1"/>
  <c r="AG29" i="1"/>
  <c r="AH29" i="1"/>
  <c r="AI29" i="1"/>
  <c r="L30" i="1"/>
  <c r="M30" i="1"/>
  <c r="N30" i="1"/>
  <c r="T30" i="1"/>
  <c r="V30" i="1"/>
  <c r="W30" i="1"/>
  <c r="X30" i="1"/>
  <c r="AB30" i="1"/>
  <c r="AC30" i="1"/>
  <c r="AD30" i="1"/>
  <c r="AE30" i="1"/>
  <c r="AF30" i="1"/>
  <c r="AG30" i="1"/>
  <c r="AH30" i="1"/>
  <c r="AI30" i="1"/>
  <c r="T31" i="1"/>
  <c r="V31" i="1"/>
  <c r="W31" i="1"/>
  <c r="X31" i="1"/>
  <c r="AB31" i="1"/>
  <c r="AD31" i="1" s="1"/>
  <c r="AC31" i="1"/>
  <c r="AI31" i="1"/>
  <c r="I32" i="1"/>
  <c r="J32" i="1"/>
  <c r="K32" i="1"/>
  <c r="M32" i="1"/>
  <c r="I35" i="1"/>
  <c r="O35" i="1" s="1"/>
  <c r="E40" i="1"/>
  <c r="L40" i="1"/>
  <c r="T40" i="1"/>
  <c r="V40" i="1"/>
  <c r="W40" i="1"/>
  <c r="X40" i="1" s="1"/>
  <c r="AB40" i="1"/>
  <c r="AC40" i="1"/>
  <c r="AD40" i="1"/>
  <c r="AE40" i="1"/>
  <c r="AF40" i="1" s="1"/>
  <c r="AG40" i="1"/>
  <c r="AH40" i="1"/>
  <c r="E41" i="1"/>
  <c r="L41" i="1"/>
  <c r="T41" i="1"/>
  <c r="V41" i="1" s="1"/>
  <c r="W41" i="1"/>
  <c r="X41" i="1" s="1"/>
  <c r="AB41" i="1"/>
  <c r="AC41" i="1" s="1"/>
  <c r="AD41" i="1"/>
  <c r="AE41" i="1"/>
  <c r="AF41" i="1"/>
  <c r="AG41" i="1"/>
  <c r="AH41" i="1"/>
  <c r="E42" i="1"/>
  <c r="L42" i="1"/>
  <c r="T42" i="1"/>
  <c r="V42" i="1" s="1"/>
  <c r="W42" i="1"/>
  <c r="X42" i="1"/>
  <c r="AB42" i="1"/>
  <c r="AC42" i="1"/>
  <c r="AD42" i="1"/>
  <c r="AE42" i="1"/>
  <c r="AF42" i="1"/>
  <c r="AG42" i="1"/>
  <c r="AH42" i="1" s="1"/>
  <c r="E43" i="1"/>
  <c r="L43" i="1"/>
  <c r="T43" i="1"/>
  <c r="V43" i="1" s="1"/>
  <c r="W43" i="1"/>
  <c r="X43" i="1" s="1"/>
  <c r="AB43" i="1"/>
  <c r="AE43" i="1"/>
  <c r="AF43" i="1"/>
  <c r="AG43" i="1"/>
  <c r="AH43" i="1"/>
  <c r="E44" i="1"/>
  <c r="L44" i="1"/>
  <c r="T44" i="1"/>
  <c r="V44" i="1"/>
  <c r="W44" i="1"/>
  <c r="X44" i="1"/>
  <c r="AB44" i="1"/>
  <c r="AC44" i="1"/>
  <c r="AD44" i="1"/>
  <c r="AE44" i="1"/>
  <c r="AF44" i="1" s="1"/>
  <c r="AG44" i="1"/>
  <c r="AH44" i="1" s="1"/>
  <c r="E45" i="1"/>
  <c r="L45" i="1"/>
  <c r="T45" i="1"/>
  <c r="V45" i="1" s="1"/>
  <c r="W45" i="1"/>
  <c r="X45" i="1" s="1"/>
  <c r="AB45" i="1"/>
  <c r="AC45" i="1" s="1"/>
  <c r="AD45" i="1"/>
  <c r="AE45" i="1"/>
  <c r="AF45" i="1"/>
  <c r="AG45" i="1"/>
  <c r="AH45" i="1" s="1"/>
  <c r="E46" i="1"/>
  <c r="L46" i="1"/>
  <c r="T46" i="1"/>
  <c r="V46" i="1"/>
  <c r="W46" i="1"/>
  <c r="X46" i="1"/>
  <c r="AB46" i="1"/>
  <c r="AD46" i="1" s="1"/>
  <c r="AE46" i="1"/>
  <c r="AF46" i="1" s="1"/>
  <c r="AG46" i="1"/>
  <c r="AH46" i="1" s="1"/>
  <c r="E47" i="1"/>
  <c r="L47" i="1"/>
  <c r="T47" i="1"/>
  <c r="V47" i="1" s="1"/>
  <c r="W47" i="1"/>
  <c r="X47" i="1" s="1"/>
  <c r="AB47" i="1"/>
  <c r="AC47" i="1" s="1"/>
  <c r="AD47" i="1"/>
  <c r="AE47" i="1"/>
  <c r="AF47" i="1" s="1"/>
  <c r="AG47" i="1"/>
  <c r="AH47" i="1"/>
  <c r="E48" i="1"/>
  <c r="L48" i="1"/>
  <c r="T48" i="1"/>
  <c r="V48" i="1"/>
  <c r="W48" i="1"/>
  <c r="X48" i="1"/>
  <c r="AB48" i="1"/>
  <c r="AD48" i="1" s="1"/>
  <c r="AC48" i="1"/>
  <c r="AE48" i="1"/>
  <c r="AF48" i="1" s="1"/>
  <c r="AG48" i="1"/>
  <c r="AH48" i="1" s="1"/>
  <c r="E49" i="1"/>
  <c r="L49" i="1"/>
  <c r="T49" i="1"/>
  <c r="V49" i="1"/>
  <c r="W49" i="1"/>
  <c r="X49" i="1" s="1"/>
  <c r="AB49" i="1"/>
  <c r="AE49" i="1"/>
  <c r="AF49" i="1"/>
  <c r="AG49" i="1"/>
  <c r="AH49" i="1"/>
  <c r="E50" i="1"/>
  <c r="L50" i="1"/>
  <c r="T50" i="1"/>
  <c r="V50" i="1"/>
  <c r="W50" i="1"/>
  <c r="X50" i="1"/>
  <c r="AB50" i="1"/>
  <c r="AC50" i="1" s="1"/>
  <c r="AE50" i="1"/>
  <c r="AF50" i="1" s="1"/>
  <c r="AG50" i="1"/>
  <c r="AH50" i="1" s="1"/>
  <c r="E51" i="1"/>
  <c r="L51" i="1"/>
  <c r="T51" i="1"/>
  <c r="V51" i="1" s="1"/>
  <c r="W51" i="1"/>
  <c r="X51" i="1" s="1"/>
  <c r="AB51" i="1"/>
  <c r="AC51" i="1" s="1"/>
  <c r="AD51" i="1"/>
  <c r="AE51" i="1"/>
  <c r="AF51" i="1"/>
  <c r="AG51" i="1"/>
  <c r="AH51" i="1"/>
  <c r="E52" i="1"/>
  <c r="L52" i="1"/>
  <c r="T52" i="1"/>
  <c r="V52" i="1"/>
  <c r="W52" i="1"/>
  <c r="X52" i="1" s="1"/>
  <c r="AB52" i="1"/>
  <c r="AC52" i="1"/>
  <c r="AD52" i="1"/>
  <c r="AE52" i="1"/>
  <c r="AF52" i="1" s="1"/>
  <c r="AG52" i="1"/>
  <c r="AH52" i="1"/>
  <c r="E53" i="1"/>
  <c r="L53" i="1"/>
  <c r="T53" i="1"/>
  <c r="V53" i="1" s="1"/>
  <c r="W53" i="1"/>
  <c r="X53" i="1" s="1"/>
  <c r="AB53" i="1"/>
  <c r="AC53" i="1" s="1"/>
  <c r="AD53" i="1"/>
  <c r="AE53" i="1"/>
  <c r="AF53" i="1"/>
  <c r="AG53" i="1"/>
  <c r="AH53" i="1"/>
  <c r="E54" i="1"/>
  <c r="L54" i="1"/>
  <c r="T54" i="1"/>
  <c r="V54" i="1" s="1"/>
  <c r="W54" i="1"/>
  <c r="X54" i="1"/>
  <c r="AB54" i="1"/>
  <c r="AC54" i="1"/>
  <c r="AD54" i="1"/>
  <c r="AE54" i="1"/>
  <c r="AF54" i="1" s="1"/>
  <c r="AG54" i="1"/>
  <c r="AH54" i="1" s="1"/>
  <c r="E55" i="1"/>
  <c r="L55" i="1"/>
  <c r="T55" i="1"/>
  <c r="V55" i="1" s="1"/>
  <c r="W55" i="1"/>
  <c r="X55" i="1" s="1"/>
  <c r="AB55" i="1"/>
  <c r="AC55" i="1" s="1"/>
  <c r="AE55" i="1"/>
  <c r="AF55" i="1" s="1"/>
  <c r="AG55" i="1"/>
  <c r="AH55" i="1"/>
  <c r="E56" i="1"/>
  <c r="L56" i="1"/>
  <c r="T56" i="1"/>
  <c r="V56" i="1"/>
  <c r="W56" i="1"/>
  <c r="X56" i="1"/>
  <c r="AB56" i="1"/>
  <c r="AC56" i="1"/>
  <c r="AD56" i="1"/>
  <c r="AE56" i="1"/>
  <c r="AF56" i="1" s="1"/>
  <c r="AG56" i="1"/>
  <c r="AH56" i="1" s="1"/>
  <c r="E57" i="1"/>
  <c r="L57" i="1"/>
  <c r="T57" i="1"/>
  <c r="V57" i="1" s="1"/>
  <c r="W57" i="1"/>
  <c r="X57" i="1" s="1"/>
  <c r="AB57" i="1"/>
  <c r="AD57" i="1" s="1"/>
  <c r="AC57" i="1"/>
  <c r="AE57" i="1"/>
  <c r="AF57" i="1"/>
  <c r="AG57" i="1"/>
  <c r="AH57" i="1" s="1"/>
  <c r="E58" i="1"/>
  <c r="L58" i="1"/>
  <c r="T58" i="1"/>
  <c r="V58" i="1"/>
  <c r="W58" i="1"/>
  <c r="X58" i="1"/>
  <c r="AB58" i="1"/>
  <c r="AD58" i="1" s="1"/>
  <c r="AC58" i="1"/>
  <c r="AE58" i="1"/>
  <c r="AF58" i="1" s="1"/>
  <c r="AG58" i="1"/>
  <c r="AH58" i="1" s="1"/>
  <c r="E59" i="1"/>
  <c r="L59" i="1"/>
  <c r="T59" i="1"/>
  <c r="V59" i="1" s="1"/>
  <c r="W59" i="1"/>
  <c r="X59" i="1"/>
  <c r="AB59" i="1"/>
  <c r="AC59" i="1" s="1"/>
  <c r="AD59" i="1"/>
  <c r="AE59" i="1"/>
  <c r="AF59" i="1" s="1"/>
  <c r="AG59" i="1"/>
  <c r="AH59" i="1"/>
  <c r="T60" i="1"/>
  <c r="V60" i="1"/>
  <c r="W60" i="1"/>
  <c r="X60" i="1" s="1"/>
  <c r="AB60" i="1"/>
  <c r="AD60" i="1" s="1"/>
  <c r="AC60" i="1"/>
  <c r="AE60" i="1"/>
  <c r="AF60" i="1" s="1"/>
  <c r="AG60" i="1"/>
  <c r="AH60" i="1" s="1"/>
  <c r="I61" i="1"/>
  <c r="I62" i="1" s="1"/>
  <c r="O62" i="1" s="1"/>
  <c r="C68" i="1"/>
  <c r="D68" i="1"/>
  <c r="E68" i="1"/>
  <c r="H68" i="1"/>
  <c r="I68" i="1"/>
  <c r="J68" i="1"/>
  <c r="M68" i="1"/>
  <c r="T68" i="1"/>
  <c r="V68" i="1"/>
  <c r="W68" i="1"/>
  <c r="X68" i="1"/>
  <c r="AB68" i="1"/>
  <c r="AC68" i="1"/>
  <c r="AD68" i="1" s="1"/>
  <c r="AE68" i="1" s="1"/>
  <c r="AF68" i="1"/>
  <c r="AI68" i="1"/>
  <c r="AJ68" i="1" s="1"/>
  <c r="AN68" i="1"/>
  <c r="AO68" i="1"/>
  <c r="AP68" i="1"/>
  <c r="AQ68" i="1"/>
  <c r="AR68" i="1"/>
  <c r="AS68" i="1"/>
  <c r="AT68" i="1" s="1"/>
  <c r="AU68" i="1"/>
  <c r="AV68" i="1" s="1"/>
  <c r="AW68" i="1"/>
  <c r="AX68" i="1"/>
  <c r="BC68" i="1"/>
  <c r="BF68" i="1"/>
  <c r="BO68" i="1"/>
  <c r="C69" i="1"/>
  <c r="AY69" i="1" s="1"/>
  <c r="D69" i="1"/>
  <c r="E69" i="1"/>
  <c r="H69" i="1"/>
  <c r="AN69" i="1" s="1"/>
  <c r="I69" i="1"/>
  <c r="J69" i="1"/>
  <c r="L69" i="1"/>
  <c r="M69" i="1"/>
  <c r="T69" i="1"/>
  <c r="U69" i="1"/>
  <c r="V69" i="1"/>
  <c r="W69" i="1"/>
  <c r="X69" i="1"/>
  <c r="AB69" i="1"/>
  <c r="AC69" i="1"/>
  <c r="AD69" i="1" s="1"/>
  <c r="AE69" i="1" s="1"/>
  <c r="AF69" i="1"/>
  <c r="AG69" i="1"/>
  <c r="AH69" i="1"/>
  <c r="AI69" i="1"/>
  <c r="AJ69" i="1"/>
  <c r="AQ69" i="1"/>
  <c r="AR69" i="1"/>
  <c r="AS69" i="1"/>
  <c r="AT69" i="1"/>
  <c r="AU69" i="1"/>
  <c r="AV69" i="1"/>
  <c r="AW69" i="1"/>
  <c r="AX69" i="1"/>
  <c r="BC69" i="1"/>
  <c r="BF69" i="1"/>
  <c r="BI69" i="1"/>
  <c r="BJ69" i="1"/>
  <c r="D70" i="1"/>
  <c r="H70" i="1" s="1"/>
  <c r="AN70" i="1" s="1"/>
  <c r="I70" i="1"/>
  <c r="J70" i="1"/>
  <c r="M70" i="1"/>
  <c r="U70" i="1"/>
  <c r="AB70" i="1"/>
  <c r="AG70" i="1"/>
  <c r="AH70" i="1" s="1"/>
  <c r="AQ70" i="1"/>
  <c r="AR70" i="1" s="1"/>
  <c r="AW70" i="1"/>
  <c r="AX70" i="1"/>
  <c r="E70" i="1" s="1"/>
  <c r="BB70" i="1"/>
  <c r="BC70" i="1"/>
  <c r="BT70" i="1"/>
  <c r="D71" i="1"/>
  <c r="H71" i="1"/>
  <c r="I71" i="1"/>
  <c r="J71" i="1"/>
  <c r="M71" i="1"/>
  <c r="T71" i="1"/>
  <c r="V71" i="1"/>
  <c r="W71" i="1"/>
  <c r="AN71" i="1"/>
  <c r="AQ71" i="1"/>
  <c r="AR71" i="1"/>
  <c r="AX71" i="1"/>
  <c r="E71" i="1" s="1"/>
  <c r="BC71" i="1"/>
  <c r="BD71" i="1"/>
  <c r="BF71" i="1"/>
  <c r="C72" i="1"/>
  <c r="AY72" i="1" s="1"/>
  <c r="D72" i="1"/>
  <c r="V72" i="1" s="1"/>
  <c r="E72" i="1"/>
  <c r="H72" i="1"/>
  <c r="AN72" i="1" s="1"/>
  <c r="I72" i="1"/>
  <c r="J72" i="1"/>
  <c r="L72" i="1"/>
  <c r="M72" i="1"/>
  <c r="T72" i="1"/>
  <c r="U72" i="1"/>
  <c r="W72" i="1"/>
  <c r="X72" i="1"/>
  <c r="AB72" i="1"/>
  <c r="AC72" i="1"/>
  <c r="AD72" i="1" s="1"/>
  <c r="AE72" i="1" s="1"/>
  <c r="AF72" i="1"/>
  <c r="AG72" i="1"/>
  <c r="AH72" i="1"/>
  <c r="AI72" i="1"/>
  <c r="AJ72" i="1"/>
  <c r="AO72" i="1"/>
  <c r="AP72" i="1"/>
  <c r="AQ72" i="1"/>
  <c r="AR72" i="1"/>
  <c r="AS72" i="1"/>
  <c r="AT72" i="1"/>
  <c r="AU72" i="1"/>
  <c r="AV72" i="1"/>
  <c r="AW72" i="1"/>
  <c r="AX72" i="1"/>
  <c r="BC72" i="1"/>
  <c r="BF72" i="1"/>
  <c r="BI72" i="1"/>
  <c r="D73" i="1"/>
  <c r="H73" i="1"/>
  <c r="AN73" i="1" s="1"/>
  <c r="I73" i="1"/>
  <c r="J73" i="1"/>
  <c r="M73" i="1"/>
  <c r="U73" i="1"/>
  <c r="V73" i="1"/>
  <c r="W73" i="1"/>
  <c r="AG73" i="1"/>
  <c r="AH73" i="1" s="1"/>
  <c r="AQ73" i="1"/>
  <c r="AR73" i="1" s="1"/>
  <c r="AS73" i="1"/>
  <c r="AT73" i="1"/>
  <c r="AW73" i="1"/>
  <c r="AX73" i="1"/>
  <c r="E73" i="1" s="1"/>
  <c r="BC73" i="1"/>
  <c r="BO73" i="1"/>
  <c r="C74" i="1"/>
  <c r="AY74" i="1" s="1"/>
  <c r="D74" i="1"/>
  <c r="I74" i="1"/>
  <c r="J74" i="1"/>
  <c r="M74" i="1"/>
  <c r="AX74" i="1"/>
  <c r="E74" i="1" s="1"/>
  <c r="BB74" i="1"/>
  <c r="BC74" i="1"/>
  <c r="BD74" i="1"/>
  <c r="BF74" i="1"/>
  <c r="C75" i="1"/>
  <c r="D75" i="1"/>
  <c r="V75" i="1" s="1"/>
  <c r="H75" i="1"/>
  <c r="AN75" i="1" s="1"/>
  <c r="I75" i="1"/>
  <c r="J75" i="1"/>
  <c r="L75" i="1"/>
  <c r="M75" i="1"/>
  <c r="T75" i="1"/>
  <c r="U75" i="1"/>
  <c r="W75" i="1"/>
  <c r="X75" i="1"/>
  <c r="AB75" i="1"/>
  <c r="AC75" i="1"/>
  <c r="AD75" i="1"/>
  <c r="AE75" i="1"/>
  <c r="AF75" i="1"/>
  <c r="AG75" i="1"/>
  <c r="AH75" i="1"/>
  <c r="AI75" i="1"/>
  <c r="AJ75" i="1" s="1"/>
  <c r="AQ75" i="1"/>
  <c r="AR75" i="1"/>
  <c r="AS75" i="1"/>
  <c r="AT75" i="1"/>
  <c r="AU75" i="1"/>
  <c r="AV75" i="1" s="1"/>
  <c r="AW75" i="1"/>
  <c r="AX75" i="1"/>
  <c r="E75" i="1" s="1"/>
  <c r="AY75" i="1"/>
  <c r="BC75" i="1"/>
  <c r="BF75" i="1"/>
  <c r="BI75" i="1"/>
  <c r="BO75" i="1"/>
  <c r="D76" i="1"/>
  <c r="H76" i="1" s="1"/>
  <c r="AN76" i="1" s="1"/>
  <c r="AO76" i="1" s="1"/>
  <c r="I76" i="1"/>
  <c r="J76" i="1"/>
  <c r="L76" i="1"/>
  <c r="M76" i="1"/>
  <c r="V76" i="1"/>
  <c r="X76" i="1"/>
  <c r="AB76" i="1"/>
  <c r="AP76" i="1"/>
  <c r="AS76" i="1"/>
  <c r="AT76" i="1"/>
  <c r="AW76" i="1"/>
  <c r="AX76" i="1"/>
  <c r="E76" i="1" s="1"/>
  <c r="BB76" i="1"/>
  <c r="BC76" i="1"/>
  <c r="BO76" i="1"/>
  <c r="D77" i="1"/>
  <c r="E77" i="1"/>
  <c r="I77" i="1"/>
  <c r="J77" i="1"/>
  <c r="M77" i="1"/>
  <c r="AF77" i="1"/>
  <c r="AI77" i="1"/>
  <c r="AJ77" i="1" s="1"/>
  <c r="AX77" i="1"/>
  <c r="BC77" i="1"/>
  <c r="BD77" i="1"/>
  <c r="BF77" i="1"/>
  <c r="BQ77" i="1"/>
  <c r="C78" i="1"/>
  <c r="D78" i="1"/>
  <c r="V78" i="1" s="1"/>
  <c r="H78" i="1"/>
  <c r="AN78" i="1" s="1"/>
  <c r="I78" i="1"/>
  <c r="J78" i="1"/>
  <c r="L78" i="1"/>
  <c r="M78" i="1"/>
  <c r="T78" i="1"/>
  <c r="U78" i="1"/>
  <c r="W78" i="1"/>
  <c r="X78" i="1"/>
  <c r="AB78" i="1"/>
  <c r="AC78" i="1"/>
  <c r="AD78" i="1" s="1"/>
  <c r="AE78" i="1" s="1"/>
  <c r="AF78" i="1"/>
  <c r="AG78" i="1"/>
  <c r="AH78" i="1" s="1"/>
  <c r="AI78" i="1"/>
  <c r="AJ78" i="1" s="1"/>
  <c r="AQ78" i="1"/>
  <c r="AR78" i="1"/>
  <c r="AS78" i="1"/>
  <c r="AT78" i="1"/>
  <c r="AU78" i="1"/>
  <c r="AV78" i="1" s="1"/>
  <c r="AW78" i="1"/>
  <c r="AX78" i="1"/>
  <c r="E78" i="1" s="1"/>
  <c r="AY78" i="1"/>
  <c r="BC78" i="1"/>
  <c r="BF78" i="1"/>
  <c r="BJ78" i="1"/>
  <c r="BO78" i="1"/>
  <c r="BT78" i="1"/>
  <c r="D79" i="1"/>
  <c r="H79" i="1" s="1"/>
  <c r="AN79" i="1" s="1"/>
  <c r="I79" i="1"/>
  <c r="J79" i="1"/>
  <c r="M79" i="1"/>
  <c r="U79" i="1"/>
  <c r="W79" i="1"/>
  <c r="X79" i="1"/>
  <c r="AB79" i="1"/>
  <c r="AG79" i="1"/>
  <c r="AH79" i="1" s="1"/>
  <c r="AQ79" i="1"/>
  <c r="AR79" i="1" s="1"/>
  <c r="AS79" i="1"/>
  <c r="AT79" i="1"/>
  <c r="AU79" i="1"/>
  <c r="AV79" i="1"/>
  <c r="AW79" i="1"/>
  <c r="BM70" i="1" s="1"/>
  <c r="AX79" i="1"/>
  <c r="E79" i="1" s="1"/>
  <c r="BC79" i="1"/>
  <c r="BI79" i="1"/>
  <c r="BT79" i="1"/>
  <c r="C80" i="1"/>
  <c r="AY80" i="1" s="1"/>
  <c r="D80" i="1"/>
  <c r="I80" i="1"/>
  <c r="J80" i="1"/>
  <c r="M80" i="1"/>
  <c r="T80" i="1"/>
  <c r="U80" i="1"/>
  <c r="V80" i="1"/>
  <c r="W80" i="1"/>
  <c r="X80" i="1"/>
  <c r="AB80" i="1"/>
  <c r="AC80" i="1"/>
  <c r="AD80" i="1" s="1"/>
  <c r="AE80" i="1" s="1"/>
  <c r="AQ80" i="1"/>
  <c r="AR80" i="1"/>
  <c r="AS80" i="1"/>
  <c r="AT80" i="1" s="1"/>
  <c r="AX80" i="1"/>
  <c r="E80" i="1" s="1"/>
  <c r="BB80" i="1"/>
  <c r="BC80" i="1"/>
  <c r="BF80" i="1"/>
  <c r="BO80" i="1"/>
  <c r="BT80" i="1"/>
  <c r="C81" i="1"/>
  <c r="D81" i="1"/>
  <c r="V81" i="1" s="1"/>
  <c r="E81" i="1"/>
  <c r="H81" i="1"/>
  <c r="AN81" i="1" s="1"/>
  <c r="I81" i="1"/>
  <c r="J81" i="1"/>
  <c r="L81" i="1"/>
  <c r="M81" i="1"/>
  <c r="T81" i="1"/>
  <c r="U81" i="1"/>
  <c r="W81" i="1"/>
  <c r="X81" i="1"/>
  <c r="AB81" i="1"/>
  <c r="AC81" i="1"/>
  <c r="AD81" i="1"/>
  <c r="AE81" i="1" s="1"/>
  <c r="AF81" i="1"/>
  <c r="AG81" i="1"/>
  <c r="AH81" i="1"/>
  <c r="AI81" i="1"/>
  <c r="AJ81" i="1" s="1"/>
  <c r="AO81" i="1"/>
  <c r="AP81" i="1"/>
  <c r="AQ81" i="1"/>
  <c r="AR81" i="1"/>
  <c r="AS81" i="1"/>
  <c r="AT81" i="1"/>
  <c r="AU81" i="1"/>
  <c r="AV81" i="1"/>
  <c r="AW81" i="1"/>
  <c r="AX81" i="1"/>
  <c r="AY81" i="1"/>
  <c r="BC81" i="1"/>
  <c r="BF81" i="1"/>
  <c r="BM81" i="1"/>
  <c r="BR81" i="1"/>
  <c r="D82" i="1"/>
  <c r="I82" i="1"/>
  <c r="J82" i="1"/>
  <c r="M82" i="1"/>
  <c r="AF82" i="1"/>
  <c r="AG82" i="1"/>
  <c r="AH82" i="1" s="1"/>
  <c r="AI82" i="1"/>
  <c r="AJ82" i="1" s="1"/>
  <c r="AX82" i="1"/>
  <c r="E82" i="1" s="1"/>
  <c r="BC82" i="1"/>
  <c r="BI82" i="1"/>
  <c r="C83" i="1"/>
  <c r="D83" i="1"/>
  <c r="E83" i="1"/>
  <c r="I83" i="1"/>
  <c r="J83" i="1"/>
  <c r="M83" i="1"/>
  <c r="W83" i="1"/>
  <c r="X83" i="1"/>
  <c r="AB83" i="1"/>
  <c r="AC83" i="1"/>
  <c r="AD83" i="1" s="1"/>
  <c r="AE83" i="1" s="1"/>
  <c r="AS83" i="1"/>
  <c r="AT83" i="1" s="1"/>
  <c r="AW83" i="1"/>
  <c r="AX83" i="1"/>
  <c r="AY83" i="1"/>
  <c r="BB83" i="1"/>
  <c r="BC83" i="1"/>
  <c r="BF83" i="1"/>
  <c r="BG83" i="1"/>
  <c r="BO83" i="1"/>
  <c r="D84" i="1"/>
  <c r="AG84" i="1" s="1"/>
  <c r="E84" i="1"/>
  <c r="H84" i="1"/>
  <c r="AN84" i="1" s="1"/>
  <c r="I84" i="1"/>
  <c r="J84" i="1"/>
  <c r="L84" i="1"/>
  <c r="M84" i="1"/>
  <c r="W84" i="1"/>
  <c r="AB84" i="1"/>
  <c r="AC84" i="1"/>
  <c r="AD84" i="1" s="1"/>
  <c r="AE84" i="1" s="1"/>
  <c r="AF84" i="1"/>
  <c r="AH84" i="1"/>
  <c r="AQ84" i="1"/>
  <c r="AR84" i="1"/>
  <c r="AS84" i="1"/>
  <c r="AT84" i="1"/>
  <c r="AU84" i="1"/>
  <c r="AV84" i="1" s="1"/>
  <c r="AW84" i="1"/>
  <c r="AX84" i="1"/>
  <c r="BC84" i="1"/>
  <c r="BF84" i="1"/>
  <c r="BI84" i="1"/>
  <c r="BO84" i="1"/>
  <c r="D85" i="1"/>
  <c r="H85" i="1"/>
  <c r="AN85" i="1" s="1"/>
  <c r="I85" i="1"/>
  <c r="J85" i="1"/>
  <c r="M85" i="1"/>
  <c r="AX85" i="1"/>
  <c r="E85" i="1" s="1"/>
  <c r="BB85" i="1"/>
  <c r="BC85" i="1"/>
  <c r="BF85" i="1"/>
  <c r="BO85" i="1"/>
  <c r="C86" i="1"/>
  <c r="D86" i="1"/>
  <c r="E86" i="1"/>
  <c r="H86" i="1"/>
  <c r="I86" i="1"/>
  <c r="J86" i="1"/>
  <c r="M86" i="1"/>
  <c r="U86" i="1"/>
  <c r="V86" i="1"/>
  <c r="W86" i="1"/>
  <c r="X86" i="1"/>
  <c r="AB86" i="1"/>
  <c r="AC86" i="1"/>
  <c r="AD86" i="1" s="1"/>
  <c r="AE86" i="1" s="1"/>
  <c r="AF86" i="1"/>
  <c r="AN86" i="1"/>
  <c r="AO86" i="1" s="1"/>
  <c r="AQ86" i="1"/>
  <c r="AR86" i="1" s="1"/>
  <c r="AS86" i="1"/>
  <c r="AT86" i="1" s="1"/>
  <c r="AU86" i="1"/>
  <c r="AV86" i="1" s="1"/>
  <c r="AW86" i="1"/>
  <c r="BT84" i="1" s="1"/>
  <c r="AX86" i="1"/>
  <c r="AY86" i="1"/>
  <c r="BC86" i="1"/>
  <c r="BF86" i="1"/>
  <c r="BG86" i="1"/>
  <c r="BI86" i="1"/>
  <c r="D87" i="1"/>
  <c r="E87" i="1"/>
  <c r="I87" i="1"/>
  <c r="J87" i="1"/>
  <c r="M87" i="1"/>
  <c r="AG87" i="1"/>
  <c r="AH87" i="1" s="1"/>
  <c r="AX87" i="1"/>
  <c r="BC87" i="1"/>
  <c r="BF87" i="1"/>
  <c r="BG87" i="1"/>
  <c r="BJ87" i="1"/>
  <c r="BO87" i="1"/>
  <c r="BR87" i="1"/>
  <c r="BT87" i="1"/>
  <c r="J88" i="1"/>
  <c r="AI88" i="1" s="1"/>
  <c r="T88" i="1"/>
  <c r="W88" i="1"/>
  <c r="X88" i="1"/>
  <c r="AB88" i="1"/>
  <c r="AC88" i="1"/>
  <c r="AF88" i="1"/>
  <c r="AG88" i="1"/>
  <c r="AH88" i="1"/>
  <c r="AJ88" i="1"/>
  <c r="AN88" i="1"/>
  <c r="AO88" i="1"/>
  <c r="AP88" i="1"/>
  <c r="AQ88" i="1"/>
  <c r="AR88" i="1" s="1"/>
  <c r="AS88" i="1"/>
  <c r="AT88" i="1" s="1"/>
  <c r="AU88" i="1"/>
  <c r="AV88" i="1" s="1"/>
  <c r="AW88" i="1"/>
  <c r="AX88" i="1"/>
  <c r="AY88" i="1"/>
  <c r="D99" i="1"/>
  <c r="E99" i="1"/>
  <c r="G99" i="1"/>
  <c r="E100" i="1"/>
  <c r="F114" i="1"/>
  <c r="F115" i="1"/>
  <c r="I115" i="1" s="1"/>
  <c r="J115" i="1"/>
  <c r="F117" i="1"/>
  <c r="I117" i="1"/>
  <c r="J117" i="1" s="1"/>
  <c r="F118" i="1"/>
  <c r="F119" i="1"/>
  <c r="I119" i="1"/>
  <c r="J119" i="1"/>
  <c r="F120" i="1"/>
  <c r="F121" i="1"/>
  <c r="I121" i="1" s="1"/>
  <c r="J121" i="1" s="1"/>
  <c r="F122" i="1"/>
  <c r="F123" i="1"/>
  <c r="I123" i="1" s="1"/>
  <c r="J123" i="1" s="1"/>
  <c r="F124" i="1"/>
  <c r="F125" i="1"/>
  <c r="I125" i="1"/>
  <c r="J125" i="1"/>
  <c r="F126" i="1"/>
  <c r="F127" i="1"/>
  <c r="I127" i="1" s="1"/>
  <c r="J127" i="1" s="1"/>
  <c r="F128" i="1"/>
  <c r="F129" i="1"/>
  <c r="I129" i="1"/>
  <c r="J129" i="1" s="1"/>
  <c r="F130" i="1"/>
  <c r="F131" i="1"/>
  <c r="I131" i="1" s="1"/>
  <c r="J131" i="1" s="1"/>
  <c r="F132" i="1"/>
  <c r="F133" i="1"/>
  <c r="I133" i="1" s="1"/>
  <c r="J133" i="1" s="1"/>
  <c r="C2" i="21"/>
  <c r="L11" i="21"/>
  <c r="M11" i="21"/>
  <c r="N11" i="21"/>
  <c r="T11" i="21"/>
  <c r="W11" i="21"/>
  <c r="X11" i="21" s="1"/>
  <c r="AB11" i="21"/>
  <c r="AC11" i="21" s="1"/>
  <c r="AD11" i="21"/>
  <c r="AE11" i="21"/>
  <c r="AF11" i="21"/>
  <c r="AG11" i="21"/>
  <c r="AI11" i="21"/>
  <c r="L12" i="21"/>
  <c r="M12" i="21"/>
  <c r="N12" i="21"/>
  <c r="T12" i="21"/>
  <c r="AH12" i="21" s="1"/>
  <c r="V12" i="21"/>
  <c r="W12" i="21"/>
  <c r="X12" i="21"/>
  <c r="AB12" i="21"/>
  <c r="AC12" i="21"/>
  <c r="AD12" i="21"/>
  <c r="AE12" i="21"/>
  <c r="AF12" i="21"/>
  <c r="AG12" i="21"/>
  <c r="AI12" i="21"/>
  <c r="L13" i="21"/>
  <c r="M13" i="21"/>
  <c r="N13" i="21"/>
  <c r="T13" i="21"/>
  <c r="V13" i="21"/>
  <c r="W13" i="21"/>
  <c r="X13" i="21"/>
  <c r="AB13" i="21"/>
  <c r="AD13" i="21" s="1"/>
  <c r="AC13" i="21"/>
  <c r="AE13" i="21"/>
  <c r="AF13" i="21"/>
  <c r="AG13" i="21"/>
  <c r="AH13" i="21"/>
  <c r="AI13" i="21"/>
  <c r="L14" i="21"/>
  <c r="M14" i="21"/>
  <c r="N14" i="21"/>
  <c r="T14" i="21"/>
  <c r="V14" i="21"/>
  <c r="W14" i="21"/>
  <c r="X14" i="21" s="1"/>
  <c r="AB14" i="21"/>
  <c r="AE14" i="21"/>
  <c r="AF14" i="21"/>
  <c r="AG14" i="21"/>
  <c r="AH14" i="21"/>
  <c r="AI14" i="21"/>
  <c r="L15" i="21"/>
  <c r="M15" i="21"/>
  <c r="N15" i="21"/>
  <c r="T15" i="21"/>
  <c r="V15" i="21" s="1"/>
  <c r="W15" i="21"/>
  <c r="X15" i="21" s="1"/>
  <c r="AB15" i="21"/>
  <c r="AD15" i="21" s="1"/>
  <c r="AC15" i="21"/>
  <c r="AE15" i="21"/>
  <c r="AF15" i="21"/>
  <c r="AG15" i="21"/>
  <c r="AH15" i="21"/>
  <c r="AI15" i="21"/>
  <c r="L16" i="21"/>
  <c r="M16" i="21"/>
  <c r="N16" i="21"/>
  <c r="T16" i="21"/>
  <c r="W16" i="21"/>
  <c r="X16" i="21" s="1"/>
  <c r="AB16" i="21"/>
  <c r="AE16" i="21"/>
  <c r="AF16" i="21"/>
  <c r="AG16" i="21"/>
  <c r="AI16" i="21"/>
  <c r="L17" i="21"/>
  <c r="M17" i="21"/>
  <c r="N17" i="21"/>
  <c r="T17" i="21"/>
  <c r="V17" i="21"/>
  <c r="W17" i="21"/>
  <c r="X17" i="21"/>
  <c r="AB17" i="21"/>
  <c r="AC17" i="21"/>
  <c r="AD17" i="21"/>
  <c r="AE17" i="21"/>
  <c r="AF17" i="21"/>
  <c r="AG17" i="21"/>
  <c r="AH17" i="21"/>
  <c r="AI17" i="21"/>
  <c r="L18" i="21"/>
  <c r="M18" i="21"/>
  <c r="N18" i="21"/>
  <c r="T18" i="21"/>
  <c r="AH18" i="21" s="1"/>
  <c r="V18" i="21"/>
  <c r="W18" i="21"/>
  <c r="X18" i="21"/>
  <c r="AB18" i="21"/>
  <c r="AC18" i="21"/>
  <c r="AD18" i="21"/>
  <c r="AE18" i="21"/>
  <c r="AF18" i="21"/>
  <c r="AG18" i="21"/>
  <c r="AI18" i="21"/>
  <c r="L19" i="21"/>
  <c r="M19" i="21"/>
  <c r="N19" i="21"/>
  <c r="T19" i="21"/>
  <c r="AH19" i="21" s="1"/>
  <c r="V19" i="21"/>
  <c r="W19" i="21"/>
  <c r="X19" i="21"/>
  <c r="AB19" i="21"/>
  <c r="AD19" i="21" s="1"/>
  <c r="AC19" i="21"/>
  <c r="AE19" i="21"/>
  <c r="AF19" i="21"/>
  <c r="AG19" i="21"/>
  <c r="AI19" i="21"/>
  <c r="L20" i="21"/>
  <c r="M20" i="21"/>
  <c r="N20" i="21"/>
  <c r="T20" i="21"/>
  <c r="W20" i="21"/>
  <c r="X20" i="21" s="1"/>
  <c r="AB20" i="21"/>
  <c r="AE20" i="21"/>
  <c r="AF20" i="21"/>
  <c r="AG20" i="21"/>
  <c r="AI20" i="21"/>
  <c r="L21" i="21"/>
  <c r="M21" i="21"/>
  <c r="N21" i="21"/>
  <c r="T21" i="21"/>
  <c r="V21" i="21"/>
  <c r="W21" i="21"/>
  <c r="X21" i="21"/>
  <c r="AB21" i="21"/>
  <c r="AC21" i="21" s="1"/>
  <c r="AE21" i="21"/>
  <c r="AF21" i="21"/>
  <c r="AG21" i="21"/>
  <c r="AH21" i="21"/>
  <c r="AI21" i="21"/>
  <c r="L22" i="21"/>
  <c r="M22" i="21"/>
  <c r="N22" i="21"/>
  <c r="T22" i="21"/>
  <c r="V22" i="21"/>
  <c r="W22" i="21"/>
  <c r="X22" i="21"/>
  <c r="AB22" i="21"/>
  <c r="AC22" i="21"/>
  <c r="AD22" i="21"/>
  <c r="AE22" i="21"/>
  <c r="AF22" i="21"/>
  <c r="AG22" i="21"/>
  <c r="AH22" i="21"/>
  <c r="AI22" i="21"/>
  <c r="L23" i="21"/>
  <c r="M23" i="21"/>
  <c r="N23" i="21"/>
  <c r="T23" i="21"/>
  <c r="V23" i="21" s="1"/>
  <c r="W23" i="21"/>
  <c r="X23" i="21" s="1"/>
  <c r="AB23" i="21"/>
  <c r="AD23" i="21" s="1"/>
  <c r="AC23" i="21"/>
  <c r="AE23" i="21"/>
  <c r="AF23" i="21"/>
  <c r="AG23" i="21"/>
  <c r="AH23" i="21"/>
  <c r="AI23" i="21"/>
  <c r="L24" i="21"/>
  <c r="M24" i="21"/>
  <c r="N24" i="21"/>
  <c r="T24" i="21"/>
  <c r="W24" i="21"/>
  <c r="X24" i="21" s="1"/>
  <c r="AB24" i="21"/>
  <c r="AE24" i="21"/>
  <c r="AF24" i="21"/>
  <c r="AG24" i="21"/>
  <c r="AI24" i="21"/>
  <c r="L25" i="21"/>
  <c r="M25" i="21"/>
  <c r="N25" i="21"/>
  <c r="T25" i="21"/>
  <c r="V25" i="21"/>
  <c r="W25" i="21"/>
  <c r="X25" i="21"/>
  <c r="AB25" i="21"/>
  <c r="AC25" i="21" s="1"/>
  <c r="AD25" i="21"/>
  <c r="AE25" i="21"/>
  <c r="AF25" i="21"/>
  <c r="AG25" i="21"/>
  <c r="AH25" i="21"/>
  <c r="AI25" i="21"/>
  <c r="L26" i="21"/>
  <c r="M26" i="21"/>
  <c r="N26" i="21"/>
  <c r="T26" i="21"/>
  <c r="W26" i="21"/>
  <c r="X26" i="21"/>
  <c r="AB26" i="21"/>
  <c r="AE26" i="21"/>
  <c r="AF26" i="21"/>
  <c r="AG26" i="21"/>
  <c r="AI26" i="21"/>
  <c r="L27" i="21"/>
  <c r="M27" i="21"/>
  <c r="N27" i="21"/>
  <c r="T27" i="21"/>
  <c r="W27" i="21"/>
  <c r="X27" i="21" s="1"/>
  <c r="AB27" i="21"/>
  <c r="AD27" i="21" s="1"/>
  <c r="AC27" i="21"/>
  <c r="AE27" i="21"/>
  <c r="AF27" i="21"/>
  <c r="AG27" i="21"/>
  <c r="AI27" i="21"/>
  <c r="L28" i="21"/>
  <c r="M28" i="21"/>
  <c r="N28" i="21"/>
  <c r="T28" i="21"/>
  <c r="V28" i="21" s="1"/>
  <c r="W28" i="21"/>
  <c r="X28" i="21" s="1"/>
  <c r="AB28" i="21"/>
  <c r="AE28" i="21"/>
  <c r="AF28" i="21"/>
  <c r="AG28" i="21"/>
  <c r="AH28" i="21"/>
  <c r="AI28" i="21"/>
  <c r="L29" i="21"/>
  <c r="M29" i="21"/>
  <c r="N29" i="21"/>
  <c r="T29" i="21"/>
  <c r="V29" i="21"/>
  <c r="W29" i="21"/>
  <c r="X29" i="21"/>
  <c r="AB29" i="21"/>
  <c r="AE29" i="21"/>
  <c r="AF29" i="21"/>
  <c r="AG29" i="21"/>
  <c r="AH29" i="21"/>
  <c r="AI29" i="21"/>
  <c r="L30" i="21"/>
  <c r="M30" i="21"/>
  <c r="N30" i="21"/>
  <c r="T30" i="21"/>
  <c r="AH30" i="21" s="1"/>
  <c r="V30" i="21"/>
  <c r="W30" i="21"/>
  <c r="X30" i="21" s="1"/>
  <c r="AB30" i="21"/>
  <c r="AC30" i="21"/>
  <c r="AD30" i="21"/>
  <c r="AE30" i="21"/>
  <c r="AF30" i="21"/>
  <c r="AG30" i="21"/>
  <c r="AI30" i="21"/>
  <c r="I31" i="21"/>
  <c r="J31" i="21"/>
  <c r="K31" i="21"/>
  <c r="I32" i="21" s="1"/>
  <c r="O32" i="21" s="1"/>
  <c r="N31" i="21"/>
  <c r="P2" i="21" s="1"/>
  <c r="I33" i="21"/>
  <c r="E39" i="21"/>
  <c r="L39" i="21"/>
  <c r="T39" i="21"/>
  <c r="V39" i="21"/>
  <c r="W39" i="21"/>
  <c r="X39" i="21"/>
  <c r="AB39" i="21"/>
  <c r="AE39" i="21"/>
  <c r="AF39" i="21"/>
  <c r="AG39" i="21"/>
  <c r="AH39" i="21"/>
  <c r="E40" i="21"/>
  <c r="L40" i="21"/>
  <c r="T40" i="21"/>
  <c r="V40" i="21" s="1"/>
  <c r="W40" i="21"/>
  <c r="X40" i="21" s="1"/>
  <c r="AB40" i="21"/>
  <c r="AE40" i="21"/>
  <c r="AF40" i="21" s="1"/>
  <c r="AG40" i="21"/>
  <c r="AH40" i="21" s="1"/>
  <c r="E41" i="21"/>
  <c r="L41" i="21"/>
  <c r="T41" i="21"/>
  <c r="V41" i="21" s="1"/>
  <c r="W41" i="21"/>
  <c r="X41" i="21" s="1"/>
  <c r="AB41" i="21"/>
  <c r="AC41" i="21" s="1"/>
  <c r="AD41" i="21"/>
  <c r="AE41" i="21"/>
  <c r="AF41" i="21"/>
  <c r="AG41" i="21"/>
  <c r="AH41" i="21"/>
  <c r="E42" i="21"/>
  <c r="L42" i="21"/>
  <c r="T42" i="21"/>
  <c r="V42" i="21" s="1"/>
  <c r="W42" i="21"/>
  <c r="X42" i="21" s="1"/>
  <c r="AB42" i="21"/>
  <c r="AD42" i="21" s="1"/>
  <c r="AC42" i="21"/>
  <c r="AE42" i="21"/>
  <c r="AF42" i="21" s="1"/>
  <c r="AG42" i="21"/>
  <c r="AH42" i="21"/>
  <c r="E43" i="21"/>
  <c r="L43" i="21"/>
  <c r="T43" i="21"/>
  <c r="V43" i="21" s="1"/>
  <c r="W43" i="21"/>
  <c r="X43" i="21" s="1"/>
  <c r="AB43" i="21"/>
  <c r="AE43" i="21"/>
  <c r="AF43" i="21"/>
  <c r="AG43" i="21"/>
  <c r="AH43" i="21"/>
  <c r="E44" i="21"/>
  <c r="L44" i="21"/>
  <c r="T44" i="21"/>
  <c r="V44" i="21"/>
  <c r="W44" i="21"/>
  <c r="X44" i="21"/>
  <c r="AB44" i="21"/>
  <c r="AC44" i="21"/>
  <c r="AD44" i="21"/>
  <c r="AE44" i="21"/>
  <c r="AF44" i="21" s="1"/>
  <c r="AG44" i="21"/>
  <c r="AH44" i="21" s="1"/>
  <c r="E45" i="21"/>
  <c r="L45" i="21"/>
  <c r="T45" i="21"/>
  <c r="V45" i="21" s="1"/>
  <c r="W45" i="21"/>
  <c r="X45" i="21" s="1"/>
  <c r="AB45" i="21"/>
  <c r="AC45" i="21" s="1"/>
  <c r="AD45" i="21"/>
  <c r="AE45" i="21"/>
  <c r="AF45" i="21"/>
  <c r="AG45" i="21"/>
  <c r="AH45" i="21" s="1"/>
  <c r="E46" i="21"/>
  <c r="L46" i="21"/>
  <c r="T46" i="21"/>
  <c r="V46" i="21"/>
  <c r="W46" i="21"/>
  <c r="X46" i="21"/>
  <c r="AB46" i="21"/>
  <c r="AC46" i="21"/>
  <c r="AD46" i="21"/>
  <c r="AE46" i="21"/>
  <c r="AF46" i="21"/>
  <c r="AG46" i="21"/>
  <c r="AH46" i="21"/>
  <c r="E47" i="21"/>
  <c r="L47" i="21"/>
  <c r="T47" i="21"/>
  <c r="V47" i="21" s="1"/>
  <c r="W47" i="21"/>
  <c r="X47" i="21" s="1"/>
  <c r="AB47" i="21"/>
  <c r="AE47" i="21"/>
  <c r="AF47" i="21"/>
  <c r="AG47" i="21"/>
  <c r="AH47" i="21" s="1"/>
  <c r="E48" i="21"/>
  <c r="L48" i="21"/>
  <c r="T48" i="21"/>
  <c r="V48" i="21"/>
  <c r="W48" i="21"/>
  <c r="X48" i="21"/>
  <c r="AB48" i="21"/>
  <c r="AC48" i="21"/>
  <c r="AD48" i="21"/>
  <c r="AE48" i="21"/>
  <c r="AF48" i="21"/>
  <c r="AG48" i="21"/>
  <c r="AH48" i="21" s="1"/>
  <c r="E49" i="21"/>
  <c r="L49" i="21"/>
  <c r="T49" i="21"/>
  <c r="V49" i="21" s="1"/>
  <c r="W49" i="21"/>
  <c r="X49" i="21" s="1"/>
  <c r="AB49" i="21"/>
  <c r="AC49" i="21" s="1"/>
  <c r="AE49" i="21"/>
  <c r="AF49" i="21"/>
  <c r="AG49" i="21"/>
  <c r="AH49" i="21"/>
  <c r="E50" i="21"/>
  <c r="L50" i="21"/>
  <c r="T50" i="21"/>
  <c r="V50" i="21"/>
  <c r="W50" i="21"/>
  <c r="X50" i="21" s="1"/>
  <c r="AB50" i="21"/>
  <c r="AC50" i="21"/>
  <c r="AD50" i="21"/>
  <c r="AE50" i="21"/>
  <c r="AF50" i="21" s="1"/>
  <c r="AG50" i="21"/>
  <c r="AH50" i="21" s="1"/>
  <c r="E51" i="21"/>
  <c r="L51" i="21"/>
  <c r="T51" i="21"/>
  <c r="V51" i="21"/>
  <c r="W51" i="21"/>
  <c r="X51" i="21" s="1"/>
  <c r="AB51" i="21"/>
  <c r="AC51" i="21" s="1"/>
  <c r="AD51" i="21"/>
  <c r="AE51" i="21"/>
  <c r="AF51" i="21"/>
  <c r="AG51" i="21"/>
  <c r="AH51" i="21"/>
  <c r="E52" i="21"/>
  <c r="L52" i="21"/>
  <c r="T52" i="21"/>
  <c r="V52" i="21" s="1"/>
  <c r="W52" i="21"/>
  <c r="X52" i="21" s="1"/>
  <c r="AB52" i="21"/>
  <c r="AD52" i="21" s="1"/>
  <c r="AC52" i="21"/>
  <c r="AE52" i="21"/>
  <c r="AF52" i="21" s="1"/>
  <c r="AG52" i="21"/>
  <c r="AH52" i="21" s="1"/>
  <c r="E53" i="21"/>
  <c r="L53" i="21"/>
  <c r="T53" i="21"/>
  <c r="V53" i="21"/>
  <c r="W53" i="21"/>
  <c r="X53" i="21"/>
  <c r="AB53" i="21"/>
  <c r="AE53" i="21"/>
  <c r="AF53" i="21"/>
  <c r="AG53" i="21"/>
  <c r="AH53" i="21"/>
  <c r="E54" i="21"/>
  <c r="L54" i="21"/>
  <c r="T54" i="21"/>
  <c r="V54" i="21" s="1"/>
  <c r="W54" i="21"/>
  <c r="X54" i="21" s="1"/>
  <c r="AB54" i="21"/>
  <c r="AD54" i="21" s="1"/>
  <c r="AC54" i="21"/>
  <c r="AE54" i="21"/>
  <c r="AF54" i="21" s="1"/>
  <c r="AG54" i="21"/>
  <c r="AH54" i="21" s="1"/>
  <c r="E55" i="21"/>
  <c r="L55" i="21"/>
  <c r="T55" i="21"/>
  <c r="V55" i="21" s="1"/>
  <c r="W55" i="21"/>
  <c r="X55" i="21" s="1"/>
  <c r="AB55" i="21"/>
  <c r="AC55" i="21" s="1"/>
  <c r="AD55" i="21"/>
  <c r="AE55" i="21"/>
  <c r="AF55" i="21"/>
  <c r="AG55" i="21"/>
  <c r="AH55" i="21"/>
  <c r="E56" i="21"/>
  <c r="L56" i="21"/>
  <c r="T56" i="21"/>
  <c r="V56" i="21"/>
  <c r="W56" i="21"/>
  <c r="X56" i="21"/>
  <c r="AB56" i="21"/>
  <c r="AC56" i="21"/>
  <c r="AD56" i="21"/>
  <c r="AE56" i="21"/>
  <c r="AF56" i="21" s="1"/>
  <c r="AG56" i="21"/>
  <c r="AH56" i="21" s="1"/>
  <c r="E57" i="21"/>
  <c r="L57" i="21"/>
  <c r="T57" i="21"/>
  <c r="V57" i="21" s="1"/>
  <c r="W57" i="21"/>
  <c r="X57" i="21" s="1"/>
  <c r="AB57" i="21"/>
  <c r="AC57" i="21" s="1"/>
  <c r="AE57" i="21"/>
  <c r="AF57" i="21"/>
  <c r="AG57" i="21"/>
  <c r="AH57" i="21" s="1"/>
  <c r="E58" i="21"/>
  <c r="L58" i="21"/>
  <c r="T58" i="21"/>
  <c r="V58" i="21"/>
  <c r="W58" i="21"/>
  <c r="X58" i="21"/>
  <c r="AB58" i="21"/>
  <c r="AC58" i="21"/>
  <c r="AD58" i="21"/>
  <c r="AE58" i="21"/>
  <c r="AF58" i="21" s="1"/>
  <c r="AG58" i="21"/>
  <c r="AH58" i="21"/>
  <c r="I59" i="21"/>
  <c r="I60" i="21"/>
  <c r="C66" i="21"/>
  <c r="D66" i="21"/>
  <c r="I66" i="21"/>
  <c r="J66" i="21"/>
  <c r="M66" i="21"/>
  <c r="T66" i="21"/>
  <c r="V66" i="21"/>
  <c r="W66" i="21"/>
  <c r="X66" i="21"/>
  <c r="AB66" i="21"/>
  <c r="AF66" i="21"/>
  <c r="AQ66" i="21"/>
  <c r="AR66" i="21" s="1"/>
  <c r="AU66" i="21"/>
  <c r="AV66" i="21" s="1"/>
  <c r="AW66" i="21"/>
  <c r="AX66" i="21"/>
  <c r="E66" i="21" s="1"/>
  <c r="BB66" i="21"/>
  <c r="BL66" i="21"/>
  <c r="BP66" i="21"/>
  <c r="D67" i="21"/>
  <c r="H67" i="21" s="1"/>
  <c r="AN67" i="21" s="1"/>
  <c r="I67" i="21"/>
  <c r="J67" i="21"/>
  <c r="L67" i="21"/>
  <c r="M67" i="21"/>
  <c r="T67" i="21"/>
  <c r="X67" i="21"/>
  <c r="AI67" i="21"/>
  <c r="AJ67" i="21" s="1"/>
  <c r="AQ67" i="21"/>
  <c r="AR67" i="21"/>
  <c r="AS67" i="21"/>
  <c r="AT67" i="21"/>
  <c r="AX67" i="21"/>
  <c r="E67" i="21" s="1"/>
  <c r="BR67" i="21"/>
  <c r="D68" i="21"/>
  <c r="H68" i="21"/>
  <c r="AN68" i="21" s="1"/>
  <c r="I68" i="21"/>
  <c r="J68" i="21"/>
  <c r="M68" i="21"/>
  <c r="T68" i="21"/>
  <c r="U68" i="21"/>
  <c r="V68" i="21"/>
  <c r="W68" i="21"/>
  <c r="AF68" i="21"/>
  <c r="AG68" i="21"/>
  <c r="AH68" i="21"/>
  <c r="AI68" i="21"/>
  <c r="AJ68" i="21" s="1"/>
  <c r="AQ68" i="21"/>
  <c r="AR68" i="21" s="1"/>
  <c r="AS68" i="21"/>
  <c r="AT68" i="21" s="1"/>
  <c r="AU68" i="21"/>
  <c r="AV68" i="21" s="1"/>
  <c r="AX68" i="21"/>
  <c r="E68" i="21" s="1"/>
  <c r="BB68" i="21"/>
  <c r="BF68" i="21"/>
  <c r="BL68" i="21"/>
  <c r="BP68" i="21"/>
  <c r="D69" i="21"/>
  <c r="I69" i="21"/>
  <c r="J69" i="21"/>
  <c r="M69" i="21"/>
  <c r="T69" i="21"/>
  <c r="X69" i="21"/>
  <c r="AF69" i="21"/>
  <c r="AX69" i="21"/>
  <c r="E69" i="21" s="1"/>
  <c r="BO69" i="21"/>
  <c r="BP69" i="21"/>
  <c r="BR69" i="21"/>
  <c r="D70" i="21"/>
  <c r="E70" i="21"/>
  <c r="H70" i="21"/>
  <c r="AN70" i="21" s="1"/>
  <c r="AP70" i="21" s="1"/>
  <c r="I70" i="21"/>
  <c r="J70" i="21"/>
  <c r="L70" i="21"/>
  <c r="M70" i="21"/>
  <c r="T70" i="21"/>
  <c r="V70" i="21"/>
  <c r="AB70" i="21"/>
  <c r="AC70" i="21"/>
  <c r="AD70" i="21" s="1"/>
  <c r="AE70" i="21"/>
  <c r="AF70" i="21"/>
  <c r="AG70" i="21"/>
  <c r="AH70" i="21" s="1"/>
  <c r="AI70" i="21"/>
  <c r="AJ70" i="21" s="1"/>
  <c r="AO70" i="21"/>
  <c r="AQ70" i="21"/>
  <c r="AR70" i="21" s="1"/>
  <c r="AS70" i="21"/>
  <c r="AT70" i="21"/>
  <c r="AU70" i="21"/>
  <c r="AV70" i="21"/>
  <c r="AW70" i="21"/>
  <c r="BF76" i="21" s="1"/>
  <c r="AX70" i="21"/>
  <c r="BB70" i="21"/>
  <c r="BK70" i="21"/>
  <c r="BP70" i="21"/>
  <c r="D71" i="21"/>
  <c r="E71" i="21"/>
  <c r="I71" i="21"/>
  <c r="J71" i="21"/>
  <c r="M71" i="21"/>
  <c r="AI71" i="21"/>
  <c r="AJ71" i="21"/>
  <c r="AX71" i="21"/>
  <c r="BB71" i="21"/>
  <c r="BF71" i="21"/>
  <c r="BR71" i="21"/>
  <c r="C72" i="21"/>
  <c r="D72" i="21"/>
  <c r="I72" i="21"/>
  <c r="J72" i="21"/>
  <c r="L72" i="21"/>
  <c r="M72" i="21"/>
  <c r="T72" i="21"/>
  <c r="U72" i="21"/>
  <c r="W72" i="21"/>
  <c r="X72" i="21"/>
  <c r="AC72" i="21"/>
  <c r="AD72" i="21"/>
  <c r="AE72" i="21" s="1"/>
  <c r="AG72" i="21"/>
  <c r="AH72" i="21" s="1"/>
  <c r="AI72" i="21"/>
  <c r="AJ72" i="21" s="1"/>
  <c r="AQ72" i="21"/>
  <c r="AR72" i="21" s="1"/>
  <c r="AX72" i="21"/>
  <c r="E72" i="21" s="1"/>
  <c r="BB72" i="21"/>
  <c r="BF72" i="21"/>
  <c r="BL72" i="21"/>
  <c r="BP72" i="21"/>
  <c r="BR72" i="21"/>
  <c r="D73" i="21"/>
  <c r="E73" i="21"/>
  <c r="I73" i="21"/>
  <c r="J73" i="21"/>
  <c r="L73" i="21"/>
  <c r="M73" i="21"/>
  <c r="T73" i="21"/>
  <c r="U73" i="21"/>
  <c r="V73" i="21"/>
  <c r="W73" i="21"/>
  <c r="X73" i="21"/>
  <c r="AC73" i="21"/>
  <c r="AD73" i="21" s="1"/>
  <c r="AE73" i="21" s="1"/>
  <c r="AF73" i="21"/>
  <c r="AG73" i="21"/>
  <c r="AH73" i="21" s="1"/>
  <c r="AI73" i="21"/>
  <c r="AJ73" i="21" s="1"/>
  <c r="AQ73" i="21"/>
  <c r="AR73" i="21" s="1"/>
  <c r="AU73" i="21"/>
  <c r="AV73" i="21" s="1"/>
  <c r="AW73" i="21"/>
  <c r="AX73" i="21"/>
  <c r="BK73" i="21"/>
  <c r="BL73" i="21"/>
  <c r="D74" i="21"/>
  <c r="E74" i="21"/>
  <c r="I74" i="21"/>
  <c r="J74" i="21"/>
  <c r="M74" i="21"/>
  <c r="AX74" i="21"/>
  <c r="BB74" i="21"/>
  <c r="BF74" i="21"/>
  <c r="BK74" i="21"/>
  <c r="C75" i="21"/>
  <c r="D75" i="21"/>
  <c r="H75" i="21"/>
  <c r="I75" i="21"/>
  <c r="J75" i="21"/>
  <c r="L75" i="21"/>
  <c r="M75" i="21"/>
  <c r="T75" i="21"/>
  <c r="U75" i="21"/>
  <c r="V75" i="21"/>
  <c r="W75" i="21"/>
  <c r="X75" i="21"/>
  <c r="AB75" i="21"/>
  <c r="AC75" i="21"/>
  <c r="AD75" i="21" s="1"/>
  <c r="AE75" i="21"/>
  <c r="AF75" i="21"/>
  <c r="AG75" i="21"/>
  <c r="AH75" i="21"/>
  <c r="AI75" i="21"/>
  <c r="AJ75" i="21" s="1"/>
  <c r="AN75" i="21"/>
  <c r="AO75" i="21" s="1"/>
  <c r="AP75" i="21"/>
  <c r="AQ75" i="21"/>
  <c r="AR75" i="21"/>
  <c r="AS75" i="21"/>
  <c r="AT75" i="21"/>
  <c r="AU75" i="21"/>
  <c r="AV75" i="21" s="1"/>
  <c r="AW75" i="21"/>
  <c r="BK68" i="21" s="1"/>
  <c r="AX75" i="21"/>
  <c r="E75" i="21" s="1"/>
  <c r="BB75" i="21"/>
  <c r="C76" i="21"/>
  <c r="D76" i="21"/>
  <c r="E76" i="21"/>
  <c r="H76" i="21"/>
  <c r="I76" i="21"/>
  <c r="J76" i="21"/>
  <c r="M76" i="21"/>
  <c r="T76" i="21"/>
  <c r="U76" i="21"/>
  <c r="V76" i="21"/>
  <c r="W76" i="21"/>
  <c r="X76" i="21"/>
  <c r="AB76" i="21"/>
  <c r="AC76" i="21"/>
  <c r="AD76" i="21"/>
  <c r="AE76" i="21" s="1"/>
  <c r="AF76" i="21"/>
  <c r="AI76" i="21"/>
  <c r="AJ76" i="21" s="1"/>
  <c r="AN76" i="21"/>
  <c r="AQ76" i="21"/>
  <c r="AR76" i="21" s="1"/>
  <c r="AS76" i="21"/>
  <c r="AT76" i="21"/>
  <c r="AU76" i="21"/>
  <c r="AV76" i="21" s="1"/>
  <c r="AW76" i="21"/>
  <c r="AX76" i="21"/>
  <c r="BB76" i="21"/>
  <c r="BL76" i="21"/>
  <c r="BR76" i="21"/>
  <c r="D77" i="21"/>
  <c r="E77" i="21"/>
  <c r="I77" i="21"/>
  <c r="J77" i="21"/>
  <c r="M77" i="21"/>
  <c r="AI77" i="21"/>
  <c r="AJ77" i="21" s="1"/>
  <c r="AU77" i="21"/>
  <c r="AV77" i="21" s="1"/>
  <c r="AX77" i="21"/>
  <c r="BB77" i="21"/>
  <c r="BL77" i="21"/>
  <c r="BO77" i="21"/>
  <c r="BR77" i="21"/>
  <c r="C78" i="21"/>
  <c r="D78" i="21"/>
  <c r="T78" i="21" s="1"/>
  <c r="H78" i="21"/>
  <c r="AN78" i="21" s="1"/>
  <c r="AP78" i="21" s="1"/>
  <c r="I78" i="21"/>
  <c r="J78" i="21"/>
  <c r="L78" i="21"/>
  <c r="M78" i="21"/>
  <c r="U78" i="21"/>
  <c r="V78" i="21"/>
  <c r="W78" i="21"/>
  <c r="X78" i="21"/>
  <c r="AB78" i="21"/>
  <c r="AC78" i="21"/>
  <c r="AD78" i="21"/>
  <c r="AE78" i="21" s="1"/>
  <c r="AF78" i="21"/>
  <c r="AG78" i="21"/>
  <c r="AH78" i="21"/>
  <c r="AI78" i="21"/>
  <c r="AJ78" i="21"/>
  <c r="AO78" i="21"/>
  <c r="AQ78" i="21"/>
  <c r="AR78" i="21" s="1"/>
  <c r="AS78" i="21"/>
  <c r="AT78" i="21" s="1"/>
  <c r="AU78" i="21"/>
  <c r="AV78" i="21"/>
  <c r="AW78" i="21"/>
  <c r="AX78" i="21"/>
  <c r="E78" i="21" s="1"/>
  <c r="BB78" i="21"/>
  <c r="BK78" i="21"/>
  <c r="BL78" i="21"/>
  <c r="BN78" i="21"/>
  <c r="BO78" i="21"/>
  <c r="BP78" i="21"/>
  <c r="D79" i="21"/>
  <c r="T79" i="21" s="1"/>
  <c r="H79" i="21"/>
  <c r="I79" i="21"/>
  <c r="J79" i="21"/>
  <c r="L79" i="21"/>
  <c r="M79" i="21"/>
  <c r="V79" i="21"/>
  <c r="AF79" i="21"/>
  <c r="AG79" i="21"/>
  <c r="AH79" i="21"/>
  <c r="AI79" i="21"/>
  <c r="AJ79" i="21" s="1"/>
  <c r="AN79" i="21"/>
  <c r="AU79" i="21"/>
  <c r="AV79" i="21" s="1"/>
  <c r="AW79" i="21"/>
  <c r="AX79" i="21"/>
  <c r="E79" i="21" s="1"/>
  <c r="BK79" i="21"/>
  <c r="BL79" i="21"/>
  <c r="BO79" i="21"/>
  <c r="BP79" i="21"/>
  <c r="BR79" i="21"/>
  <c r="C80" i="21"/>
  <c r="D80" i="21"/>
  <c r="W80" i="21" s="1"/>
  <c r="H80" i="21"/>
  <c r="AN80" i="21" s="1"/>
  <c r="I80" i="21"/>
  <c r="J80" i="21"/>
  <c r="L80" i="21"/>
  <c r="M80" i="21"/>
  <c r="T80" i="21"/>
  <c r="V80" i="21"/>
  <c r="X80" i="21"/>
  <c r="AF80" i="21"/>
  <c r="AG80" i="21"/>
  <c r="AH80" i="21"/>
  <c r="AI80" i="21"/>
  <c r="AJ80" i="21"/>
  <c r="AO80" i="21"/>
  <c r="AP80" i="21"/>
  <c r="AS80" i="21"/>
  <c r="AT80" i="21" s="1"/>
  <c r="AU80" i="21"/>
  <c r="AV80" i="21" s="1"/>
  <c r="AW80" i="21"/>
  <c r="BP81" i="21" s="1"/>
  <c r="AX80" i="21"/>
  <c r="E80" i="21" s="1"/>
  <c r="BB80" i="21"/>
  <c r="BF80" i="21"/>
  <c r="BL80" i="21"/>
  <c r="BP80" i="21"/>
  <c r="BR80" i="21"/>
  <c r="C81" i="21"/>
  <c r="D81" i="21"/>
  <c r="E81" i="21"/>
  <c r="H81" i="21"/>
  <c r="I81" i="21"/>
  <c r="J81" i="21"/>
  <c r="M81" i="21"/>
  <c r="T81" i="21"/>
  <c r="U81" i="21"/>
  <c r="V81" i="21"/>
  <c r="W81" i="21"/>
  <c r="X81" i="21"/>
  <c r="AB81" i="21"/>
  <c r="AC81" i="21"/>
  <c r="AD81" i="21"/>
  <c r="AE81" i="21" s="1"/>
  <c r="AF81" i="21"/>
  <c r="AI81" i="21"/>
  <c r="AJ81" i="21"/>
  <c r="AN81" i="21"/>
  <c r="AO81" i="21" s="1"/>
  <c r="AQ81" i="21"/>
  <c r="AR81" i="21" s="1"/>
  <c r="AS81" i="21"/>
  <c r="AT81" i="21" s="1"/>
  <c r="AU81" i="21"/>
  <c r="AV81" i="21" s="1"/>
  <c r="AX81" i="21"/>
  <c r="BB81" i="21"/>
  <c r="BF81" i="21"/>
  <c r="BI81" i="21"/>
  <c r="BK81" i="21"/>
  <c r="BO81" i="21"/>
  <c r="BR81" i="21"/>
  <c r="D82" i="21"/>
  <c r="E82" i="21"/>
  <c r="I82" i="21"/>
  <c r="J82" i="21"/>
  <c r="L82" i="21"/>
  <c r="M82" i="21"/>
  <c r="T82" i="21"/>
  <c r="U82" i="21"/>
  <c r="V82" i="21"/>
  <c r="W82" i="21"/>
  <c r="AB82" i="21"/>
  <c r="AC82" i="21"/>
  <c r="AD82" i="21" s="1"/>
  <c r="AE82" i="21" s="1"/>
  <c r="AF82" i="21"/>
  <c r="AG82" i="21"/>
  <c r="AH82" i="21"/>
  <c r="AI82" i="21"/>
  <c r="AJ82" i="21"/>
  <c r="AQ82" i="21"/>
  <c r="AR82" i="21" s="1"/>
  <c r="AS82" i="21"/>
  <c r="AT82" i="21"/>
  <c r="AW82" i="21"/>
  <c r="BR78" i="21" s="1"/>
  <c r="AX82" i="21"/>
  <c r="BB82" i="21"/>
  <c r="BF82" i="21"/>
  <c r="BL82" i="21"/>
  <c r="BP82" i="21"/>
  <c r="BR82" i="21"/>
  <c r="D83" i="21"/>
  <c r="E83" i="21"/>
  <c r="I83" i="21"/>
  <c r="J83" i="21"/>
  <c r="L83" i="21"/>
  <c r="M83" i="21"/>
  <c r="T83" i="21"/>
  <c r="U83" i="21"/>
  <c r="V83" i="21"/>
  <c r="W83" i="21"/>
  <c r="AB83" i="21"/>
  <c r="AC83" i="21"/>
  <c r="AD83" i="21"/>
  <c r="AE83" i="21" s="1"/>
  <c r="AG83" i="21"/>
  <c r="AH83" i="21" s="1"/>
  <c r="AI83" i="21"/>
  <c r="AJ83" i="21" s="1"/>
  <c r="AS83" i="21"/>
  <c r="AT83" i="21" s="1"/>
  <c r="AX83" i="21"/>
  <c r="BB83" i="21"/>
  <c r="BF83" i="21"/>
  <c r="BK83" i="21"/>
  <c r="BL83" i="21"/>
  <c r="BR83" i="21"/>
  <c r="D84" i="21"/>
  <c r="C84" i="21" s="1"/>
  <c r="H84" i="21"/>
  <c r="AN84" i="21" s="1"/>
  <c r="I84" i="21"/>
  <c r="J84" i="21"/>
  <c r="M84" i="21"/>
  <c r="AX84" i="21"/>
  <c r="E84" i="21" s="1"/>
  <c r="BB84" i="21"/>
  <c r="BF84" i="21"/>
  <c r="BI84" i="21"/>
  <c r="BL84" i="21"/>
  <c r="BR84" i="21"/>
  <c r="D85" i="21"/>
  <c r="L85" i="21" s="1"/>
  <c r="I85" i="21"/>
  <c r="J85" i="21"/>
  <c r="M85" i="21"/>
  <c r="AX85" i="21"/>
  <c r="E85" i="21" s="1"/>
  <c r="BB85" i="21"/>
  <c r="BF85" i="21"/>
  <c r="BL85" i="21"/>
  <c r="BO85" i="21"/>
  <c r="BP85" i="21"/>
  <c r="BR85" i="21"/>
  <c r="E103" i="21"/>
  <c r="E104" i="21"/>
  <c r="E105" i="21"/>
  <c r="E106" i="21"/>
  <c r="E107" i="21"/>
  <c r="E109" i="21"/>
  <c r="E110" i="21"/>
  <c r="E111" i="21"/>
  <c r="E113" i="21"/>
  <c r="C2" i="22"/>
  <c r="L11" i="22"/>
  <c r="M11" i="22"/>
  <c r="N11" i="22"/>
  <c r="T11" i="22"/>
  <c r="V11" i="22"/>
  <c r="W11" i="22"/>
  <c r="X11" i="22"/>
  <c r="AB11" i="22"/>
  <c r="AC11" i="22" s="1"/>
  <c r="AD11" i="22"/>
  <c r="AE11" i="22"/>
  <c r="AF11" i="22"/>
  <c r="AG11" i="22"/>
  <c r="AH11" i="22"/>
  <c r="AI11" i="22"/>
  <c r="AJ11" i="22" a="1"/>
  <c r="AJ11" i="22" s="1"/>
  <c r="AR11" i="22"/>
  <c r="L12" i="22"/>
  <c r="M12" i="22"/>
  <c r="N12" i="22"/>
  <c r="T12" i="22"/>
  <c r="AH12" i="22" s="1"/>
  <c r="V12" i="22"/>
  <c r="W12" i="22"/>
  <c r="X12" i="22"/>
  <c r="AB12" i="22"/>
  <c r="AD12" i="22" s="1"/>
  <c r="AC12" i="22"/>
  <c r="AE12" i="22"/>
  <c r="AF12" i="22"/>
  <c r="AG12" i="22"/>
  <c r="AI12" i="22"/>
  <c r="AR12" i="22"/>
  <c r="L13" i="22"/>
  <c r="M13" i="22"/>
  <c r="N13" i="22"/>
  <c r="T13" i="22"/>
  <c r="AH13" i="22" s="1"/>
  <c r="V13" i="22"/>
  <c r="W13" i="22"/>
  <c r="X13" i="22" s="1"/>
  <c r="AB13" i="22"/>
  <c r="AC13" i="22" s="1"/>
  <c r="AD13" i="22"/>
  <c r="AE13" i="22"/>
  <c r="AF13" i="22"/>
  <c r="AG13" i="22"/>
  <c r="AI13" i="22"/>
  <c r="AR13" i="22"/>
  <c r="L14" i="22"/>
  <c r="M14" i="22"/>
  <c r="N14" i="22"/>
  <c r="T14" i="22"/>
  <c r="V14" i="22" s="1"/>
  <c r="W14" i="22"/>
  <c r="X14" i="22" s="1"/>
  <c r="AB14" i="22"/>
  <c r="AE14" i="22"/>
  <c r="AF14" i="22"/>
  <c r="AG14" i="22"/>
  <c r="AH14" i="22"/>
  <c r="AI14" i="22"/>
  <c r="AR14" i="22"/>
  <c r="L15" i="22"/>
  <c r="M15" i="22"/>
  <c r="N15" i="22"/>
  <c r="T15" i="22"/>
  <c r="W15" i="22"/>
  <c r="X15" i="22"/>
  <c r="AB15" i="22"/>
  <c r="AD15" i="22" s="1"/>
  <c r="AC15" i="22"/>
  <c r="AE15" i="22"/>
  <c r="AF15" i="22"/>
  <c r="AG15" i="22"/>
  <c r="AI15" i="22"/>
  <c r="AR15" i="22"/>
  <c r="L16" i="22"/>
  <c r="M16" i="22"/>
  <c r="N16" i="22"/>
  <c r="T16" i="22"/>
  <c r="V16" i="22"/>
  <c r="W16" i="22"/>
  <c r="X16" i="22" s="1"/>
  <c r="AB16" i="22"/>
  <c r="AD16" i="22" s="1"/>
  <c r="AC16" i="22"/>
  <c r="AE16" i="22"/>
  <c r="AF16" i="22"/>
  <c r="AG16" i="22"/>
  <c r="AH16" i="22"/>
  <c r="AI16" i="22"/>
  <c r="AR16" i="22"/>
  <c r="L17" i="22"/>
  <c r="M17" i="22"/>
  <c r="N17" i="22"/>
  <c r="T17" i="22"/>
  <c r="V17" i="22"/>
  <c r="W17" i="22"/>
  <c r="X17" i="22" s="1"/>
  <c r="AB17" i="22"/>
  <c r="AE17" i="22"/>
  <c r="AF17" i="22"/>
  <c r="AG17" i="22"/>
  <c r="AH17" i="22"/>
  <c r="AI17" i="22"/>
  <c r="AR17" i="22"/>
  <c r="L18" i="22"/>
  <c r="M18" i="22"/>
  <c r="M31" i="22" s="1"/>
  <c r="N18" i="22"/>
  <c r="T18" i="22"/>
  <c r="V18" i="22" s="1"/>
  <c r="W18" i="22"/>
  <c r="X18" i="22"/>
  <c r="AB18" i="22"/>
  <c r="AC18" i="22"/>
  <c r="AD18" i="22"/>
  <c r="AE18" i="22"/>
  <c r="AF18" i="22"/>
  <c r="AG18" i="22"/>
  <c r="AH18" i="22"/>
  <c r="AI18" i="22"/>
  <c r="AR18" i="22"/>
  <c r="L19" i="22"/>
  <c r="M19" i="22"/>
  <c r="N19" i="22"/>
  <c r="T19" i="22"/>
  <c r="AH19" i="22" s="1"/>
  <c r="V19" i="22"/>
  <c r="W19" i="22"/>
  <c r="X19" i="22"/>
  <c r="AB19" i="22"/>
  <c r="AC19" i="22" s="1"/>
  <c r="AD19" i="22"/>
  <c r="AE19" i="22"/>
  <c r="AF19" i="22"/>
  <c r="AG19" i="22"/>
  <c r="AI19" i="22"/>
  <c r="AR19" i="22"/>
  <c r="L20" i="22"/>
  <c r="M20" i="22"/>
  <c r="N20" i="22"/>
  <c r="T20" i="22"/>
  <c r="W20" i="22"/>
  <c r="X20" i="22" s="1"/>
  <c r="AB20" i="22"/>
  <c r="AC20" i="22"/>
  <c r="AD20" i="22"/>
  <c r="AE20" i="22"/>
  <c r="AF20" i="22"/>
  <c r="AG20" i="22"/>
  <c r="AI20" i="22"/>
  <c r="AR20" i="22"/>
  <c r="L21" i="22"/>
  <c r="M21" i="22"/>
  <c r="N21" i="22"/>
  <c r="T21" i="22"/>
  <c r="V21" i="22"/>
  <c r="W21" i="22"/>
  <c r="X21" i="22"/>
  <c r="AB21" i="22"/>
  <c r="AC21" i="22"/>
  <c r="AD21" i="22"/>
  <c r="AE21" i="22"/>
  <c r="AF21" i="22"/>
  <c r="AG21" i="22"/>
  <c r="AH21" i="22"/>
  <c r="AI21" i="22"/>
  <c r="AR21" i="22"/>
  <c r="L22" i="22"/>
  <c r="M22" i="22"/>
  <c r="N22" i="22"/>
  <c r="T22" i="22"/>
  <c r="V22" i="22"/>
  <c r="W22" i="22"/>
  <c r="X22" i="22" s="1"/>
  <c r="AB22" i="22"/>
  <c r="AD22" i="22" s="1"/>
  <c r="AC22" i="22"/>
  <c r="AE22" i="22"/>
  <c r="AF22" i="22"/>
  <c r="AG22" i="22"/>
  <c r="AH22" i="22"/>
  <c r="AI22" i="22"/>
  <c r="AR22" i="22"/>
  <c r="L23" i="22"/>
  <c r="M23" i="22"/>
  <c r="N23" i="22"/>
  <c r="T23" i="22"/>
  <c r="V23" i="22"/>
  <c r="W23" i="22"/>
  <c r="X23" i="22" s="1"/>
  <c r="AB23" i="22"/>
  <c r="AC23" i="22" s="1"/>
  <c r="AD23" i="22"/>
  <c r="AE23" i="22"/>
  <c r="AF23" i="22"/>
  <c r="AG23" i="22"/>
  <c r="AH23" i="22"/>
  <c r="AI23" i="22"/>
  <c r="AR23" i="22"/>
  <c r="L24" i="22"/>
  <c r="M24" i="22"/>
  <c r="N24" i="22"/>
  <c r="T24" i="22"/>
  <c r="V24" i="22" s="1"/>
  <c r="W24" i="22"/>
  <c r="X24" i="22"/>
  <c r="AB24" i="22"/>
  <c r="AC24" i="22"/>
  <c r="AD24" i="22"/>
  <c r="AE24" i="22"/>
  <c r="AF24" i="22"/>
  <c r="AG24" i="22"/>
  <c r="AH24" i="22"/>
  <c r="AI24" i="22"/>
  <c r="AR24" i="22"/>
  <c r="L25" i="22"/>
  <c r="M25" i="22"/>
  <c r="N25" i="22"/>
  <c r="T25" i="22"/>
  <c r="AH25" i="22" s="1"/>
  <c r="V25" i="22"/>
  <c r="W25" i="22"/>
  <c r="X25" i="22"/>
  <c r="AB25" i="22"/>
  <c r="AC25" i="22"/>
  <c r="AD25" i="22"/>
  <c r="AE25" i="22"/>
  <c r="AF25" i="22"/>
  <c r="AG25" i="22"/>
  <c r="AI25" i="22"/>
  <c r="AR25" i="22"/>
  <c r="L26" i="22"/>
  <c r="M26" i="22"/>
  <c r="N26" i="22"/>
  <c r="T26" i="22"/>
  <c r="V26" i="22"/>
  <c r="W26" i="22"/>
  <c r="X26" i="22" s="1"/>
  <c r="AB26" i="22"/>
  <c r="AD26" i="22" s="1"/>
  <c r="AC26" i="22"/>
  <c r="AE26" i="22"/>
  <c r="AF26" i="22"/>
  <c r="AG26" i="22"/>
  <c r="AH26" i="22"/>
  <c r="AI26" i="22"/>
  <c r="AR26" i="22"/>
  <c r="L27" i="22"/>
  <c r="M27" i="22"/>
  <c r="N27" i="22"/>
  <c r="T27" i="22"/>
  <c r="V27" i="22"/>
  <c r="W27" i="22"/>
  <c r="X27" i="22"/>
  <c r="AB27" i="22"/>
  <c r="AC27" i="22"/>
  <c r="AD27" i="22"/>
  <c r="AE27" i="22"/>
  <c r="AF27" i="22"/>
  <c r="AG27" i="22"/>
  <c r="AH27" i="22"/>
  <c r="AI27" i="22"/>
  <c r="AR27" i="22"/>
  <c r="L28" i="22"/>
  <c r="M28" i="22"/>
  <c r="N28" i="22"/>
  <c r="T28" i="22"/>
  <c r="AH28" i="22" s="1"/>
  <c r="V28" i="22"/>
  <c r="W28" i="22"/>
  <c r="X28" i="22" s="1"/>
  <c r="AB28" i="22"/>
  <c r="AD28" i="22" s="1"/>
  <c r="AE28" i="22"/>
  <c r="AF28" i="22"/>
  <c r="AG28" i="22"/>
  <c r="AI28" i="22"/>
  <c r="AR28" i="22"/>
  <c r="L29" i="22"/>
  <c r="M29" i="22"/>
  <c r="N29" i="22"/>
  <c r="T29" i="22"/>
  <c r="AH29" i="22" s="1"/>
  <c r="W29" i="22"/>
  <c r="X29" i="22" s="1"/>
  <c r="AB29" i="22"/>
  <c r="AC29" i="22" s="1"/>
  <c r="AD29" i="22"/>
  <c r="AE29" i="22"/>
  <c r="AF29" i="22"/>
  <c r="AG29" i="22"/>
  <c r="AI29" i="22"/>
  <c r="AR29" i="22"/>
  <c r="L30" i="22"/>
  <c r="M30" i="22"/>
  <c r="N30" i="22"/>
  <c r="T30" i="22"/>
  <c r="W30" i="22"/>
  <c r="X30" i="22" s="1"/>
  <c r="AB30" i="22"/>
  <c r="AC30" i="22"/>
  <c r="AD30" i="22"/>
  <c r="AE30" i="22"/>
  <c r="AF30" i="22"/>
  <c r="AG30" i="22"/>
  <c r="AI30" i="22"/>
  <c r="AR30" i="22"/>
  <c r="I31" i="22"/>
  <c r="J31" i="22"/>
  <c r="I32" i="22" s="1"/>
  <c r="K31" i="22"/>
  <c r="O32" i="22"/>
  <c r="I33" i="22"/>
  <c r="E39" i="22"/>
  <c r="L39" i="22"/>
  <c r="T39" i="22"/>
  <c r="V39" i="22"/>
  <c r="W39" i="22"/>
  <c r="X39" i="22"/>
  <c r="AB39" i="22"/>
  <c r="AE39" i="22"/>
  <c r="AF39" i="22" s="1"/>
  <c r="AG39" i="22"/>
  <c r="AH39" i="22" s="1"/>
  <c r="AI39" i="22" a="1"/>
  <c r="AI39" i="22" s="1"/>
  <c r="E40" i="22"/>
  <c r="L40" i="22"/>
  <c r="T40" i="22"/>
  <c r="V40" i="22"/>
  <c r="W40" i="22"/>
  <c r="X40" i="22" s="1"/>
  <c r="AB40" i="22"/>
  <c r="AC40" i="22"/>
  <c r="AD40" i="22"/>
  <c r="AE40" i="22"/>
  <c r="AF40" i="22"/>
  <c r="AG40" i="22"/>
  <c r="AH40" i="22" s="1"/>
  <c r="E41" i="22"/>
  <c r="L41" i="22"/>
  <c r="T41" i="22"/>
  <c r="V41" i="22"/>
  <c r="W41" i="22"/>
  <c r="X41" i="22" s="1"/>
  <c r="AB41" i="22"/>
  <c r="AD41" i="22" s="1"/>
  <c r="AC41" i="22"/>
  <c r="AE41" i="22"/>
  <c r="AF41" i="22" s="1"/>
  <c r="AG41" i="22"/>
  <c r="AH41" i="22" s="1"/>
  <c r="E42" i="22"/>
  <c r="L42" i="22"/>
  <c r="T42" i="22"/>
  <c r="V42" i="22" s="1"/>
  <c r="W42" i="22"/>
  <c r="X42" i="22"/>
  <c r="AB42" i="22"/>
  <c r="AC42" i="22"/>
  <c r="AD42" i="22"/>
  <c r="AE42" i="22"/>
  <c r="AF42" i="22"/>
  <c r="AG42" i="22"/>
  <c r="AH42" i="22"/>
  <c r="E43" i="22"/>
  <c r="L43" i="22"/>
  <c r="T43" i="22"/>
  <c r="V43" i="22"/>
  <c r="W43" i="22"/>
  <c r="X43" i="22" s="1"/>
  <c r="AB43" i="22"/>
  <c r="AC43" i="22"/>
  <c r="AD43" i="22"/>
  <c r="AE43" i="22"/>
  <c r="AF43" i="22" s="1"/>
  <c r="AG43" i="22"/>
  <c r="AH43" i="22" s="1"/>
  <c r="E44" i="22"/>
  <c r="L44" i="22"/>
  <c r="L59" i="22" s="1"/>
  <c r="P3" i="22" s="1"/>
  <c r="T44" i="22"/>
  <c r="V44" i="22" s="1"/>
  <c r="W44" i="22"/>
  <c r="X44" i="22"/>
  <c r="AB44" i="22"/>
  <c r="AC44" i="22"/>
  <c r="AD44" i="22"/>
  <c r="AE44" i="22"/>
  <c r="AF44" i="22"/>
  <c r="AG44" i="22"/>
  <c r="AH44" i="22"/>
  <c r="E45" i="22"/>
  <c r="L45" i="22"/>
  <c r="T45" i="22"/>
  <c r="V45" i="22"/>
  <c r="W45" i="22"/>
  <c r="X45" i="22" s="1"/>
  <c r="AB45" i="22"/>
  <c r="AD45" i="22" s="1"/>
  <c r="AC45" i="22"/>
  <c r="AE45" i="22"/>
  <c r="AF45" i="22" s="1"/>
  <c r="AG45" i="22"/>
  <c r="AH45" i="22"/>
  <c r="E46" i="22"/>
  <c r="L46" i="22"/>
  <c r="T46" i="22"/>
  <c r="V46" i="22" s="1"/>
  <c r="W46" i="22"/>
  <c r="X46" i="22"/>
  <c r="AB46" i="22"/>
  <c r="AC46" i="22" s="1"/>
  <c r="AD46" i="22"/>
  <c r="AE46" i="22"/>
  <c r="AF46" i="22"/>
  <c r="AG46" i="22"/>
  <c r="AH46" i="22"/>
  <c r="E47" i="22"/>
  <c r="L47" i="22"/>
  <c r="T47" i="22"/>
  <c r="V47" i="22" s="1"/>
  <c r="W47" i="22"/>
  <c r="X47" i="22"/>
  <c r="AB47" i="22"/>
  <c r="AD47" i="22" s="1"/>
  <c r="AC47" i="22"/>
  <c r="AE47" i="22"/>
  <c r="AF47" i="22" s="1"/>
  <c r="AG47" i="22"/>
  <c r="AH47" i="22"/>
  <c r="E48" i="22"/>
  <c r="L48" i="22"/>
  <c r="T48" i="22"/>
  <c r="V48" i="22" s="1"/>
  <c r="W48" i="22"/>
  <c r="X48" i="22" s="1"/>
  <c r="AB48" i="22"/>
  <c r="AE48" i="22"/>
  <c r="AF48" i="22"/>
  <c r="AG48" i="22"/>
  <c r="AH48" i="22" s="1"/>
  <c r="E49" i="22"/>
  <c r="L49" i="22"/>
  <c r="T49" i="22"/>
  <c r="V49" i="22"/>
  <c r="W49" i="22"/>
  <c r="X49" i="22"/>
  <c r="AB49" i="22"/>
  <c r="AC49" i="22"/>
  <c r="AD49" i="22"/>
  <c r="AE49" i="22"/>
  <c r="AF49" i="22"/>
  <c r="AG49" i="22"/>
  <c r="AH49" i="22" s="1"/>
  <c r="E50" i="22"/>
  <c r="L50" i="22"/>
  <c r="T50" i="22"/>
  <c r="V50" i="22" s="1"/>
  <c r="W50" i="22"/>
  <c r="X50" i="22" s="1"/>
  <c r="AB50" i="22"/>
  <c r="AC50" i="22"/>
  <c r="AD50" i="22"/>
  <c r="AE50" i="22"/>
  <c r="AF50" i="22" s="1"/>
  <c r="AG50" i="22"/>
  <c r="AH50" i="22" s="1"/>
  <c r="E51" i="22"/>
  <c r="L51" i="22"/>
  <c r="T51" i="22"/>
  <c r="V51" i="22"/>
  <c r="W51" i="22"/>
  <c r="X51" i="22"/>
  <c r="AB51" i="22"/>
  <c r="AC51" i="22" s="1"/>
  <c r="AD51" i="22"/>
  <c r="AE51" i="22"/>
  <c r="AF51" i="22" s="1"/>
  <c r="AG51" i="22"/>
  <c r="AH51" i="22" s="1"/>
  <c r="E52" i="22"/>
  <c r="L52" i="22"/>
  <c r="T52" i="22"/>
  <c r="V52" i="22" s="1"/>
  <c r="W52" i="22"/>
  <c r="X52" i="22"/>
  <c r="AB52" i="22"/>
  <c r="AC52" i="22" s="1"/>
  <c r="AE52" i="22"/>
  <c r="AF52" i="22"/>
  <c r="AG52" i="22"/>
  <c r="AH52" i="22"/>
  <c r="E53" i="22"/>
  <c r="L53" i="22"/>
  <c r="T53" i="22"/>
  <c r="V53" i="22"/>
  <c r="W53" i="22"/>
  <c r="X53" i="22"/>
  <c r="AB53" i="22"/>
  <c r="AC53" i="22"/>
  <c r="AD53" i="22"/>
  <c r="AE53" i="22"/>
  <c r="AF53" i="22" s="1"/>
  <c r="AG53" i="22"/>
  <c r="AH53" i="22" s="1"/>
  <c r="E54" i="22"/>
  <c r="L54" i="22"/>
  <c r="T54" i="22"/>
  <c r="V54" i="22" s="1"/>
  <c r="W54" i="22"/>
  <c r="X54" i="22"/>
  <c r="AB54" i="22"/>
  <c r="AC54" i="22"/>
  <c r="AD54" i="22"/>
  <c r="AE54" i="22"/>
  <c r="AF54" i="22"/>
  <c r="AG54" i="22"/>
  <c r="AH54" i="22"/>
  <c r="E55" i="22"/>
  <c r="L55" i="22"/>
  <c r="T55" i="22"/>
  <c r="V55" i="22"/>
  <c r="W55" i="22"/>
  <c r="X55" i="22" s="1"/>
  <c r="AB55" i="22"/>
  <c r="AC55" i="22" s="1"/>
  <c r="AE55" i="22"/>
  <c r="AF55" i="22" s="1"/>
  <c r="AG55" i="22"/>
  <c r="AH55" i="22" s="1"/>
  <c r="E56" i="22"/>
  <c r="L56" i="22"/>
  <c r="T56" i="22"/>
  <c r="V56" i="22" s="1"/>
  <c r="W56" i="22"/>
  <c r="X56" i="22"/>
  <c r="AB56" i="22"/>
  <c r="AC56" i="22"/>
  <c r="AD56" i="22"/>
  <c r="AE56" i="22"/>
  <c r="AF56" i="22"/>
  <c r="AG56" i="22"/>
  <c r="AH56" i="22"/>
  <c r="E57" i="22"/>
  <c r="L57" i="22"/>
  <c r="T57" i="22"/>
  <c r="V57" i="22"/>
  <c r="W57" i="22"/>
  <c r="X57" i="22" s="1"/>
  <c r="AB57" i="22"/>
  <c r="AD57" i="22" s="1"/>
  <c r="AE57" i="22"/>
  <c r="AF57" i="22" s="1"/>
  <c r="AG57" i="22"/>
  <c r="AH57" i="22"/>
  <c r="E58" i="22"/>
  <c r="L58" i="22"/>
  <c r="T58" i="22"/>
  <c r="V58" i="22" s="1"/>
  <c r="W58" i="22"/>
  <c r="X58" i="22"/>
  <c r="AB58" i="22"/>
  <c r="AC58" i="22" s="1"/>
  <c r="AD58" i="22"/>
  <c r="AE58" i="22"/>
  <c r="AF58" i="22"/>
  <c r="AG58" i="22"/>
  <c r="AH58" i="22" s="1"/>
  <c r="I59" i="22"/>
  <c r="D66" i="22"/>
  <c r="U66" i="22" s="1"/>
  <c r="E66" i="22"/>
  <c r="I66" i="22"/>
  <c r="J66" i="22"/>
  <c r="M66" i="22"/>
  <c r="AX66" i="22"/>
  <c r="AY66" i="22" a="1"/>
  <c r="AY66" i="22" s="1"/>
  <c r="BC66" i="22"/>
  <c r="C67" i="22"/>
  <c r="D67" i="22"/>
  <c r="W67" i="22" s="1"/>
  <c r="H67" i="22"/>
  <c r="AN67" i="22" s="1"/>
  <c r="AO67" i="22" s="1"/>
  <c r="I67" i="22"/>
  <c r="J67" i="22"/>
  <c r="L67" i="22"/>
  <c r="M67" i="22"/>
  <c r="M86" i="22" s="1"/>
  <c r="T67" i="22"/>
  <c r="U67" i="22"/>
  <c r="V67" i="22"/>
  <c r="X67" i="22"/>
  <c r="AB67" i="22"/>
  <c r="AC67" i="22"/>
  <c r="AD67" i="22" s="1"/>
  <c r="AE67" i="22" s="1"/>
  <c r="AF67" i="22"/>
  <c r="AG67" i="22"/>
  <c r="AH67" i="22"/>
  <c r="AI67" i="22"/>
  <c r="AJ67" i="22" s="1"/>
  <c r="AP67" i="22"/>
  <c r="AQ67" i="22"/>
  <c r="AR67" i="22"/>
  <c r="AS67" i="22"/>
  <c r="AT67" i="22"/>
  <c r="AU67" i="22"/>
  <c r="AV67" i="22" s="1"/>
  <c r="AW67" i="22"/>
  <c r="BC73" i="22" s="1"/>
  <c r="AX67" i="22"/>
  <c r="E67" i="22" s="1"/>
  <c r="D68" i="22"/>
  <c r="E68" i="22"/>
  <c r="H68" i="22"/>
  <c r="AN68" i="22" s="1"/>
  <c r="AO68" i="22" s="1"/>
  <c r="I68" i="22"/>
  <c r="J68" i="22"/>
  <c r="M68" i="22"/>
  <c r="AQ68" i="22"/>
  <c r="AR68" i="22" s="1"/>
  <c r="AX68" i="22"/>
  <c r="BC68" i="22"/>
  <c r="BO68" i="22"/>
  <c r="D69" i="22"/>
  <c r="AI69" i="22" s="1"/>
  <c r="AJ69" i="22" s="1"/>
  <c r="H69" i="22"/>
  <c r="AN69" i="22" s="1"/>
  <c r="AO69" i="22" s="1"/>
  <c r="I69" i="22"/>
  <c r="J69" i="22"/>
  <c r="L69" i="22"/>
  <c r="M69" i="22"/>
  <c r="AC69" i="22"/>
  <c r="AD69" i="22"/>
  <c r="AE69" i="22" s="1"/>
  <c r="AF69" i="22"/>
  <c r="AP69" i="22"/>
  <c r="AS69" i="22"/>
  <c r="AT69" i="22" s="1"/>
  <c r="AW69" i="22"/>
  <c r="BE70" i="22" s="1"/>
  <c r="AX69" i="22"/>
  <c r="E69" i="22" s="1"/>
  <c r="BC69" i="22"/>
  <c r="BE69" i="22"/>
  <c r="BT69" i="22"/>
  <c r="D70" i="22"/>
  <c r="AF70" i="22" s="1"/>
  <c r="I70" i="22"/>
  <c r="J70" i="22"/>
  <c r="M70" i="22"/>
  <c r="AX70" i="22"/>
  <c r="E70" i="22" s="1"/>
  <c r="BC70" i="22"/>
  <c r="BM70" i="22"/>
  <c r="C71" i="22"/>
  <c r="D71" i="22"/>
  <c r="H71" i="22"/>
  <c r="AN71" i="22" s="1"/>
  <c r="I71" i="22"/>
  <c r="J71" i="22"/>
  <c r="L71" i="22"/>
  <c r="M71" i="22"/>
  <c r="T71" i="22"/>
  <c r="V71" i="22"/>
  <c r="W71" i="22"/>
  <c r="X71" i="22"/>
  <c r="AB71" i="22"/>
  <c r="AC71" i="22"/>
  <c r="AD71" i="22"/>
  <c r="AE71" i="22"/>
  <c r="AF71" i="22"/>
  <c r="AG71" i="22"/>
  <c r="AH71" i="22" s="1"/>
  <c r="AI71" i="22"/>
  <c r="AJ71" i="22" s="1"/>
  <c r="AQ71" i="22"/>
  <c r="AR71" i="22"/>
  <c r="AS71" i="22"/>
  <c r="AT71" i="22" s="1"/>
  <c r="AU71" i="22"/>
  <c r="AV71" i="22"/>
  <c r="AX71" i="22"/>
  <c r="E71" i="22" s="1"/>
  <c r="BC71" i="22"/>
  <c r="BT71" i="22"/>
  <c r="D72" i="22"/>
  <c r="H72" i="22" s="1"/>
  <c r="I72" i="22"/>
  <c r="J72" i="22"/>
  <c r="L72" i="22"/>
  <c r="M72" i="22"/>
  <c r="T72" i="22"/>
  <c r="U72" i="22"/>
  <c r="V72" i="22"/>
  <c r="W72" i="22"/>
  <c r="AB72" i="22"/>
  <c r="AG72" i="22"/>
  <c r="AH72" i="22" s="1"/>
  <c r="AI72" i="22"/>
  <c r="AJ72" i="22"/>
  <c r="AN72" i="22"/>
  <c r="AQ72" i="22"/>
  <c r="AR72" i="22" s="1"/>
  <c r="AS72" i="22"/>
  <c r="AT72" i="22"/>
  <c r="AU72" i="22"/>
  <c r="AV72" i="22" s="1"/>
  <c r="AX72" i="22"/>
  <c r="E72" i="22" s="1"/>
  <c r="BC72" i="22"/>
  <c r="BT72" i="22"/>
  <c r="D73" i="22"/>
  <c r="E73" i="22"/>
  <c r="I73" i="22"/>
  <c r="J73" i="22"/>
  <c r="M73" i="22"/>
  <c r="T73" i="22"/>
  <c r="U73" i="22"/>
  <c r="V73" i="22"/>
  <c r="W73" i="22"/>
  <c r="AB73" i="22"/>
  <c r="AI73" i="22"/>
  <c r="AJ73" i="22" s="1"/>
  <c r="AS73" i="22"/>
  <c r="AT73" i="22" s="1"/>
  <c r="AX73" i="22"/>
  <c r="BT73" i="22"/>
  <c r="D74" i="22"/>
  <c r="E74" i="22"/>
  <c r="I74" i="22"/>
  <c r="J74" i="22"/>
  <c r="M74" i="22"/>
  <c r="T74" i="22"/>
  <c r="W74" i="22"/>
  <c r="AB74" i="22"/>
  <c r="AC74" i="22"/>
  <c r="AD74" i="22"/>
  <c r="AE74" i="22"/>
  <c r="AF74" i="22"/>
  <c r="AI74" i="22"/>
  <c r="AJ74" i="22" s="1"/>
  <c r="AQ74" i="22"/>
  <c r="AR74" i="22"/>
  <c r="AU74" i="22"/>
  <c r="AV74" i="22"/>
  <c r="AW74" i="22"/>
  <c r="BJ77" i="22" s="1"/>
  <c r="AX74" i="22"/>
  <c r="BT74" i="22"/>
  <c r="D75" i="22"/>
  <c r="W75" i="22" s="1"/>
  <c r="E75" i="22"/>
  <c r="I75" i="22"/>
  <c r="J75" i="22"/>
  <c r="M75" i="22"/>
  <c r="AX75" i="22"/>
  <c r="BE75" i="22"/>
  <c r="D76" i="22"/>
  <c r="AC76" i="22" s="1"/>
  <c r="AD76" i="22" s="1"/>
  <c r="AE76" i="22" s="1"/>
  <c r="E76" i="22"/>
  <c r="H76" i="22"/>
  <c r="AN76" i="22" s="1"/>
  <c r="I76" i="22"/>
  <c r="J76" i="22"/>
  <c r="M76" i="22"/>
  <c r="AX76" i="22"/>
  <c r="BJ76" i="22"/>
  <c r="C77" i="22"/>
  <c r="D77" i="22"/>
  <c r="H77" i="22" s="1"/>
  <c r="AN77" i="22" s="1"/>
  <c r="AO77" i="22" s="1"/>
  <c r="I77" i="22"/>
  <c r="J77" i="22"/>
  <c r="L77" i="22"/>
  <c r="M77" i="22"/>
  <c r="T77" i="22"/>
  <c r="U77" i="22"/>
  <c r="V77" i="22"/>
  <c r="W77" i="22"/>
  <c r="X77" i="22"/>
  <c r="AB77" i="22"/>
  <c r="AC77" i="22"/>
  <c r="AD77" i="22" s="1"/>
  <c r="AE77" i="22"/>
  <c r="AF77" i="22"/>
  <c r="AG77" i="22"/>
  <c r="AH77" i="22"/>
  <c r="AI77" i="22"/>
  <c r="AJ77" i="22" s="1"/>
  <c r="AQ77" i="22"/>
  <c r="AR77" i="22"/>
  <c r="AU77" i="22"/>
  <c r="AV77" i="22"/>
  <c r="AW77" i="22"/>
  <c r="BM75" i="22" s="1"/>
  <c r="AX77" i="22"/>
  <c r="E77" i="22" s="1"/>
  <c r="BE77" i="22"/>
  <c r="C78" i="22"/>
  <c r="D78" i="22"/>
  <c r="E78" i="22"/>
  <c r="H78" i="22"/>
  <c r="I78" i="22"/>
  <c r="J78" i="22"/>
  <c r="M78" i="22"/>
  <c r="W78" i="22"/>
  <c r="X78" i="22"/>
  <c r="AB78" i="22"/>
  <c r="AF78" i="22"/>
  <c r="AN78" i="22"/>
  <c r="AQ78" i="22"/>
  <c r="AR78" i="22" s="1"/>
  <c r="AS78" i="22"/>
  <c r="AT78" i="22"/>
  <c r="AU78" i="22"/>
  <c r="AV78" i="22" s="1"/>
  <c r="AX78" i="22"/>
  <c r="C79" i="22"/>
  <c r="D79" i="22"/>
  <c r="H79" i="22"/>
  <c r="AN79" i="22" s="1"/>
  <c r="I79" i="22"/>
  <c r="J79" i="22"/>
  <c r="L79" i="22"/>
  <c r="M79" i="22"/>
  <c r="T79" i="22"/>
  <c r="U79" i="22"/>
  <c r="V79" i="22"/>
  <c r="W79" i="22"/>
  <c r="X79" i="22"/>
  <c r="AB79" i="22"/>
  <c r="AC79" i="22"/>
  <c r="AD79" i="22"/>
  <c r="AE79" i="22"/>
  <c r="AF79" i="22"/>
  <c r="AG79" i="22"/>
  <c r="AH79" i="22" s="1"/>
  <c r="AI79" i="22"/>
  <c r="AJ79" i="22" s="1"/>
  <c r="AQ79" i="22"/>
  <c r="AR79" i="22"/>
  <c r="AS79" i="22"/>
  <c r="AT79" i="22"/>
  <c r="AU79" i="22"/>
  <c r="AV79" i="22"/>
  <c r="AW79" i="22"/>
  <c r="BO69" i="22" s="1"/>
  <c r="AX79" i="22"/>
  <c r="E79" i="22" s="1"/>
  <c r="BT79" i="22"/>
  <c r="C80" i="22"/>
  <c r="D80" i="22"/>
  <c r="H80" i="22"/>
  <c r="AN80" i="22" s="1"/>
  <c r="I80" i="22"/>
  <c r="J80" i="22"/>
  <c r="M80" i="22"/>
  <c r="U80" i="22"/>
  <c r="V80" i="22"/>
  <c r="W80" i="22"/>
  <c r="AB80" i="22"/>
  <c r="AC80" i="22"/>
  <c r="AD80" i="22" s="1"/>
  <c r="AE80" i="22" s="1"/>
  <c r="AF80" i="22"/>
  <c r="AI80" i="22"/>
  <c r="AJ80" i="22" s="1"/>
  <c r="AO80" i="22"/>
  <c r="AP80" i="22"/>
  <c r="AQ80" i="22"/>
  <c r="AR80" i="22"/>
  <c r="AS80" i="22"/>
  <c r="AT80" i="22" s="1"/>
  <c r="AW80" i="22"/>
  <c r="AX80" i="22"/>
  <c r="E80" i="22" s="1"/>
  <c r="BC80" i="22"/>
  <c r="BT80" i="22"/>
  <c r="D81" i="22"/>
  <c r="L81" i="22" s="1"/>
  <c r="I81" i="22"/>
  <c r="J81" i="22"/>
  <c r="M81" i="22"/>
  <c r="AX81" i="22"/>
  <c r="E81" i="22" s="1"/>
  <c r="BC81" i="22"/>
  <c r="BE81" i="22"/>
  <c r="BT81" i="22"/>
  <c r="C82" i="22"/>
  <c r="D82" i="22"/>
  <c r="H82" i="22"/>
  <c r="AN82" i="22" s="1"/>
  <c r="I82" i="22"/>
  <c r="J82" i="22"/>
  <c r="L82" i="22"/>
  <c r="M82" i="22"/>
  <c r="T82" i="22"/>
  <c r="U82" i="22"/>
  <c r="V82" i="22"/>
  <c r="AB82" i="22"/>
  <c r="AF82" i="22"/>
  <c r="AG82" i="22"/>
  <c r="AH82" i="22"/>
  <c r="AI82" i="22"/>
  <c r="AJ82" i="22"/>
  <c r="AS82" i="22"/>
  <c r="AT82" i="22" s="1"/>
  <c r="AW82" i="22"/>
  <c r="BR70" i="22" s="1"/>
  <c r="AX82" i="22"/>
  <c r="E82" i="22" s="1"/>
  <c r="BC82" i="22"/>
  <c r="BR82" i="22"/>
  <c r="BT82" i="22"/>
  <c r="D83" i="22"/>
  <c r="H83" i="22"/>
  <c r="I83" i="22"/>
  <c r="J83" i="22"/>
  <c r="L83" i="22"/>
  <c r="M83" i="22"/>
  <c r="T83" i="22"/>
  <c r="V83" i="22"/>
  <c r="W83" i="22"/>
  <c r="X83" i="22"/>
  <c r="AC83" i="22"/>
  <c r="AD83" i="22" s="1"/>
  <c r="AE83" i="22" s="1"/>
  <c r="AF83" i="22"/>
  <c r="AI83" i="22"/>
  <c r="AJ83" i="22" s="1"/>
  <c r="AN83" i="22"/>
  <c r="AO83" i="22" s="1"/>
  <c r="AP83" i="22"/>
  <c r="AQ83" i="22"/>
  <c r="AR83" i="22"/>
  <c r="AU83" i="22"/>
  <c r="AV83" i="22" s="1"/>
  <c r="AX83" i="22"/>
  <c r="E83" i="22" s="1"/>
  <c r="BC83" i="22"/>
  <c r="BM83" i="22"/>
  <c r="BP83" i="22"/>
  <c r="BT83" i="22"/>
  <c r="D84" i="22"/>
  <c r="H84" i="22"/>
  <c r="I84" i="22"/>
  <c r="J84" i="22"/>
  <c r="L84" i="22"/>
  <c r="M84" i="22"/>
  <c r="T84" i="22"/>
  <c r="U84" i="22"/>
  <c r="V84" i="22"/>
  <c r="W84" i="22"/>
  <c r="AB84" i="22"/>
  <c r="AF84" i="22"/>
  <c r="AG84" i="22"/>
  <c r="AH84" i="22"/>
  <c r="AI84" i="22"/>
  <c r="AJ84" i="22"/>
  <c r="AN84" i="22"/>
  <c r="AP84" i="22" s="1"/>
  <c r="AO84" i="22"/>
  <c r="AQ84" i="22"/>
  <c r="AR84" i="22" s="1"/>
  <c r="AS84" i="22"/>
  <c r="AT84" i="22"/>
  <c r="AU84" i="22"/>
  <c r="AV84" i="22" s="1"/>
  <c r="AW84" i="22"/>
  <c r="BT70" i="22" s="1"/>
  <c r="AX84" i="22"/>
  <c r="E84" i="22" s="1"/>
  <c r="BC84" i="22"/>
  <c r="BT84" i="22"/>
  <c r="C85" i="22"/>
  <c r="D85" i="22"/>
  <c r="E85" i="22"/>
  <c r="I85" i="22"/>
  <c r="J85" i="22"/>
  <c r="L85" i="22"/>
  <c r="M85" i="22"/>
  <c r="T85" i="22"/>
  <c r="U85" i="22"/>
  <c r="V85" i="22"/>
  <c r="W85" i="22"/>
  <c r="X85" i="22"/>
  <c r="AB85" i="22"/>
  <c r="AC85" i="22"/>
  <c r="AD85" i="22" s="1"/>
  <c r="AE85" i="22"/>
  <c r="AG85" i="22"/>
  <c r="AH85" i="22" s="1"/>
  <c r="AI85" i="22"/>
  <c r="AJ85" i="22"/>
  <c r="AQ85" i="22"/>
  <c r="AR85" i="22"/>
  <c r="AS85" i="22"/>
  <c r="AT85" i="22"/>
  <c r="AX85" i="22"/>
  <c r="BC85" i="22"/>
  <c r="BR85" i="22"/>
  <c r="BT85" i="22"/>
  <c r="F103" i="22"/>
  <c r="F104" i="22"/>
  <c r="F105" i="22"/>
  <c r="F106" i="22"/>
  <c r="D2" i="11"/>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s="1"/>
  <c r="S37" i="4"/>
  <c r="T37" i="4"/>
  <c r="S38" i="4"/>
  <c r="T38" i="4"/>
  <c r="O47" i="4"/>
  <c r="P47" i="4" s="1"/>
  <c r="P48" i="4"/>
  <c r="P49" i="4"/>
  <c r="P50" i="4"/>
  <c r="E108" i="21" l="1"/>
  <c r="E112" i="21"/>
  <c r="AO71" i="22"/>
  <c r="AP71" i="22"/>
  <c r="AO79" i="22"/>
  <c r="AP79" i="22"/>
  <c r="AO82" i="22"/>
  <c r="AP82" i="22"/>
  <c r="I95" i="1"/>
  <c r="L95" i="1"/>
  <c r="O95" i="1"/>
  <c r="AO76" i="22"/>
  <c r="AP76" i="22"/>
  <c r="AG75" i="22"/>
  <c r="AH75" i="22" s="1"/>
  <c r="V24" i="21"/>
  <c r="AH24" i="21"/>
  <c r="AG76" i="22"/>
  <c r="AH76" i="22" s="1"/>
  <c r="L68" i="22"/>
  <c r="AG68" i="22"/>
  <c r="AH68" i="22" s="1"/>
  <c r="T68" i="22"/>
  <c r="U68" i="22"/>
  <c r="V68" i="22"/>
  <c r="AB68" i="22"/>
  <c r="AW68" i="22"/>
  <c r="AC68" i="22"/>
  <c r="AD68" i="22" s="1"/>
  <c r="AE68" i="22" s="1"/>
  <c r="AG66" i="22"/>
  <c r="AH66" i="22" s="1"/>
  <c r="V27" i="21"/>
  <c r="AH27" i="21"/>
  <c r="E88" i="1"/>
  <c r="AW81" i="22"/>
  <c r="BR73" i="22"/>
  <c r="BR71" i="22"/>
  <c r="C68" i="22"/>
  <c r="AB81" i="22"/>
  <c r="I96" i="1"/>
  <c r="O96" i="1"/>
  <c r="L96" i="1"/>
  <c r="BO84" i="22"/>
  <c r="H81" i="22"/>
  <c r="AN81" i="22" s="1"/>
  <c r="AW73" i="22"/>
  <c r="AF73" i="22"/>
  <c r="AU73" i="22"/>
  <c r="AV73" i="22" s="1"/>
  <c r="H73" i="22"/>
  <c r="AN73" i="22" s="1"/>
  <c r="X73" i="22"/>
  <c r="AG73" i="22"/>
  <c r="AH73" i="22" s="1"/>
  <c r="BE71" i="22"/>
  <c r="BO70" i="22"/>
  <c r="AU68" i="22"/>
  <c r="AV68" i="22" s="1"/>
  <c r="M86" i="21"/>
  <c r="BE85" i="22"/>
  <c r="BR83" i="22"/>
  <c r="AG81" i="22"/>
  <c r="AH81" i="22" s="1"/>
  <c r="BJ78" i="22"/>
  <c r="AO78" i="22"/>
  <c r="AP78" i="22"/>
  <c r="AQ76" i="22"/>
  <c r="AR76" i="22" s="1"/>
  <c r="C74" i="22"/>
  <c r="X74" i="22"/>
  <c r="V74" i="22"/>
  <c r="AG74" i="22"/>
  <c r="AH74" i="22" s="1"/>
  <c r="L74" i="22"/>
  <c r="U74" i="22"/>
  <c r="AS74" i="22"/>
  <c r="AT74" i="22" s="1"/>
  <c r="BE73" i="22"/>
  <c r="AC73" i="22"/>
  <c r="AD73" i="22" s="1"/>
  <c r="AE73" i="22" s="1"/>
  <c r="C73" i="22"/>
  <c r="BR68" i="22"/>
  <c r="AS68" i="22"/>
  <c r="AT68" i="22" s="1"/>
  <c r="AW66" i="22"/>
  <c r="AC57" i="22"/>
  <c r="AC39" i="22"/>
  <c r="AD39" i="22"/>
  <c r="AC70" i="22"/>
  <c r="AD70" i="22" s="1"/>
  <c r="AE70" i="22" s="1"/>
  <c r="W70" i="22"/>
  <c r="AQ70" i="22"/>
  <c r="AR70" i="22" s="1"/>
  <c r="X70" i="22"/>
  <c r="AS70" i="22"/>
  <c r="AT70" i="22" s="1"/>
  <c r="H70" i="22"/>
  <c r="AN70" i="22" s="1"/>
  <c r="L70" i="22"/>
  <c r="AI70" i="22"/>
  <c r="AJ70" i="22" s="1"/>
  <c r="AY68" i="1"/>
  <c r="BJ75" i="22"/>
  <c r="BJ73" i="22"/>
  <c r="BJ85" i="22"/>
  <c r="BJ70" i="22"/>
  <c r="BJ71" i="22"/>
  <c r="BJ82" i="22"/>
  <c r="BJ83" i="22"/>
  <c r="BJ69" i="22"/>
  <c r="BJ84" i="22"/>
  <c r="BJ66" i="22"/>
  <c r="BJ72" i="22"/>
  <c r="BJ81" i="22"/>
  <c r="BR72" i="22"/>
  <c r="BJ68" i="22"/>
  <c r="AF66" i="22"/>
  <c r="AO84" i="21"/>
  <c r="AP84" i="21"/>
  <c r="T74" i="21"/>
  <c r="AI74" i="21"/>
  <c r="AJ74" i="21" s="1"/>
  <c r="W74" i="21"/>
  <c r="H74" i="21"/>
  <c r="AN74" i="21" s="1"/>
  <c r="AF74" i="21"/>
  <c r="AW74" i="21"/>
  <c r="L74" i="21"/>
  <c r="X74" i="21"/>
  <c r="AB74" i="21"/>
  <c r="AU74" i="21"/>
  <c r="AV74" i="21" s="1"/>
  <c r="AC74" i="21"/>
  <c r="AD74" i="21" s="1"/>
  <c r="AE74" i="21" s="1"/>
  <c r="C74" i="21"/>
  <c r="U74" i="21"/>
  <c r="V74" i="21"/>
  <c r="AG74" i="21"/>
  <c r="AH74" i="21" s="1"/>
  <c r="AQ74" i="21"/>
  <c r="AR74" i="21" s="1"/>
  <c r="AS74" i="21"/>
  <c r="AT74" i="21" s="1"/>
  <c r="BO85" i="22"/>
  <c r="BP69" i="22"/>
  <c r="BP81" i="22"/>
  <c r="BP67" i="22"/>
  <c r="BP79" i="22"/>
  <c r="BP74" i="22"/>
  <c r="BP73" i="22"/>
  <c r="BP78" i="22"/>
  <c r="BP85" i="22"/>
  <c r="BP68" i="22"/>
  <c r="BP71" i="22"/>
  <c r="BP82" i="22"/>
  <c r="AU81" i="22"/>
  <c r="AV81" i="22" s="1"/>
  <c r="X81" i="22"/>
  <c r="BP80" i="22"/>
  <c r="BP77" i="22"/>
  <c r="BP75" i="22"/>
  <c r="V75" i="22"/>
  <c r="BM73" i="22"/>
  <c r="AQ73" i="22"/>
  <c r="AR73" i="22" s="1"/>
  <c r="BO72" i="22"/>
  <c r="BO71" i="22"/>
  <c r="AB70" i="22"/>
  <c r="BR69" i="22"/>
  <c r="AF68" i="22"/>
  <c r="BO66" i="22"/>
  <c r="BO64" i="22" s="1"/>
  <c r="BX79" i="22" s="1"/>
  <c r="BV79" i="22" s="1"/>
  <c r="I86" i="21"/>
  <c r="C81" i="22"/>
  <c r="AP68" i="22"/>
  <c r="AH27" i="1"/>
  <c r="V27" i="1"/>
  <c r="V76" i="22"/>
  <c r="T76" i="22"/>
  <c r="AI76" i="22"/>
  <c r="AJ76" i="22" s="1"/>
  <c r="U76" i="22"/>
  <c r="X76" i="22"/>
  <c r="C76" i="22"/>
  <c r="AW76" i="22"/>
  <c r="AB75" i="22"/>
  <c r="BR66" i="22"/>
  <c r="H85" i="21"/>
  <c r="AN85" i="21" s="1"/>
  <c r="AS85" i="21"/>
  <c r="AT85" i="21" s="1"/>
  <c r="AU85" i="21"/>
  <c r="AV85" i="21" s="1"/>
  <c r="AF85" i="21"/>
  <c r="AG85" i="21"/>
  <c r="AH85" i="21" s="1"/>
  <c r="AW85" i="21"/>
  <c r="C85" i="21"/>
  <c r="AB85" i="21"/>
  <c r="T85" i="21"/>
  <c r="AQ85" i="21"/>
  <c r="AR85" i="21" s="1"/>
  <c r="U85" i="21"/>
  <c r="W85" i="21"/>
  <c r="X85" i="21"/>
  <c r="AC85" i="21"/>
  <c r="AD85" i="21" s="1"/>
  <c r="AE85" i="21" s="1"/>
  <c r="AI85" i="21"/>
  <c r="AJ85" i="21" s="1"/>
  <c r="AC43" i="1"/>
  <c r="AD43" i="1"/>
  <c r="AC81" i="22"/>
  <c r="AD81" i="22" s="1"/>
  <c r="AE81" i="22" s="1"/>
  <c r="BE74" i="22"/>
  <c r="BE72" i="22"/>
  <c r="BE84" i="22"/>
  <c r="BE66" i="22"/>
  <c r="BE64" i="22" s="1"/>
  <c r="BX69" i="22" s="1"/>
  <c r="BV69" i="22" s="1"/>
  <c r="BE68" i="22"/>
  <c r="BE76" i="22"/>
  <c r="BE78" i="22"/>
  <c r="BE67" i="22"/>
  <c r="BE80" i="22"/>
  <c r="BE79" i="22"/>
  <c r="BR81" i="22"/>
  <c r="BO79" i="22"/>
  <c r="BO81" i="22"/>
  <c r="BO80" i="22"/>
  <c r="BM79" i="22"/>
  <c r="BR78" i="22"/>
  <c r="BO77" i="22"/>
  <c r="AB76" i="22"/>
  <c r="BO75" i="22"/>
  <c r="U75" i="22"/>
  <c r="L73" i="22"/>
  <c r="AP72" i="22"/>
  <c r="AO72" i="22"/>
  <c r="BM71" i="22"/>
  <c r="V70" i="22"/>
  <c r="BM67" i="22"/>
  <c r="AB66" i="22"/>
  <c r="AH15" i="22"/>
  <c r="V15" i="22"/>
  <c r="W77" i="21"/>
  <c r="X77" i="21"/>
  <c r="AQ77" i="21"/>
  <c r="AR77" i="21" s="1"/>
  <c r="C77" i="21"/>
  <c r="AC77" i="21"/>
  <c r="AD77" i="21" s="1"/>
  <c r="AE77" i="21" s="1"/>
  <c r="L77" i="21"/>
  <c r="T77" i="21"/>
  <c r="U77" i="21"/>
  <c r="V77" i="21"/>
  <c r="AS77" i="21"/>
  <c r="AT77" i="21" s="1"/>
  <c r="H77" i="21"/>
  <c r="AN77" i="21" s="1"/>
  <c r="AW77" i="21"/>
  <c r="AB77" i="21"/>
  <c r="AF77" i="21"/>
  <c r="AG77" i="21"/>
  <c r="AH77" i="21" s="1"/>
  <c r="AC39" i="21"/>
  <c r="AD39" i="21"/>
  <c r="AF31" i="1"/>
  <c r="V88" i="1"/>
  <c r="L88" i="1" s="1"/>
  <c r="M88" i="1" s="1"/>
  <c r="M89" i="1" s="1"/>
  <c r="X75" i="22"/>
  <c r="AW75" i="22"/>
  <c r="AC14" i="22"/>
  <c r="AD14" i="22"/>
  <c r="BM81" i="22"/>
  <c r="AS81" i="22"/>
  <c r="AT81" i="22" s="1"/>
  <c r="BM80" i="22"/>
  <c r="W76" i="22"/>
  <c r="T75" i="22"/>
  <c r="BM74" i="22"/>
  <c r="AW70" i="22"/>
  <c r="U70" i="22"/>
  <c r="X68" i="22"/>
  <c r="AD52" i="22"/>
  <c r="AC28" i="22"/>
  <c r="AO76" i="21"/>
  <c r="AP76" i="21"/>
  <c r="W81" i="22"/>
  <c r="U81" i="22"/>
  <c r="V81" i="22"/>
  <c r="AQ81" i="22"/>
  <c r="AR81" i="22" s="1"/>
  <c r="AI81" i="22"/>
  <c r="AJ81" i="22" s="1"/>
  <c r="T81" i="22"/>
  <c r="V66" i="22"/>
  <c r="T66" i="22"/>
  <c r="AI66" i="22"/>
  <c r="AJ66" i="22" s="1"/>
  <c r="W66" i="22"/>
  <c r="AQ66" i="22"/>
  <c r="AR66" i="22" s="1"/>
  <c r="X66" i="22"/>
  <c r="C66" i="22"/>
  <c r="AC66" i="22"/>
  <c r="AD66" i="22" s="1"/>
  <c r="AE66" i="22" s="1"/>
  <c r="H66" i="22"/>
  <c r="AN66" i="22" s="1"/>
  <c r="L66" i="22"/>
  <c r="AS66" i="22"/>
  <c r="AT66" i="22" s="1"/>
  <c r="AU66" i="22"/>
  <c r="AV66" i="22" s="1"/>
  <c r="C70" i="22"/>
  <c r="AH26" i="21"/>
  <c r="V26" i="21"/>
  <c r="BC66" i="1"/>
  <c r="BX69" i="1" s="1"/>
  <c r="BV69" i="1" s="1"/>
  <c r="BR67" i="22"/>
  <c r="BR79" i="22"/>
  <c r="BR77" i="22"/>
  <c r="BR74" i="22"/>
  <c r="BR75" i="22"/>
  <c r="AG70" i="22"/>
  <c r="AH70" i="22" s="1"/>
  <c r="AH28" i="1"/>
  <c r="V28" i="1"/>
  <c r="AF76" i="22"/>
  <c r="AI68" i="22"/>
  <c r="AJ68" i="22" s="1"/>
  <c r="BM85" i="22"/>
  <c r="BR84" i="22"/>
  <c r="AD55" i="22"/>
  <c r="AF81" i="22"/>
  <c r="AF75" i="22"/>
  <c r="AU75" i="22"/>
  <c r="AV75" i="22" s="1"/>
  <c r="H75" i="22"/>
  <c r="AN75" i="22" s="1"/>
  <c r="AS75" i="22"/>
  <c r="AT75" i="22" s="1"/>
  <c r="L75" i="22"/>
  <c r="AI75" i="22"/>
  <c r="AJ75" i="22" s="1"/>
  <c r="C75" i="22"/>
  <c r="AC75" i="22"/>
  <c r="AD75" i="22" s="1"/>
  <c r="AE75" i="22" s="1"/>
  <c r="AC48" i="22"/>
  <c r="AD48" i="22"/>
  <c r="BO76" i="22"/>
  <c r="BO74" i="22"/>
  <c r="BO73" i="22"/>
  <c r="BO67" i="22"/>
  <c r="BL69" i="1"/>
  <c r="BL72" i="1"/>
  <c r="BL71" i="1"/>
  <c r="BL84" i="1"/>
  <c r="BL87" i="1"/>
  <c r="BL80" i="1"/>
  <c r="BL83" i="1"/>
  <c r="BL86" i="1"/>
  <c r="BL74" i="1"/>
  <c r="BL81" i="1"/>
  <c r="BL82" i="1"/>
  <c r="BL68" i="1"/>
  <c r="BL73" i="1"/>
  <c r="BL85" i="1"/>
  <c r="BL78" i="1"/>
  <c r="BL70" i="1"/>
  <c r="BL75" i="1"/>
  <c r="BL77" i="1"/>
  <c r="BL79" i="1"/>
  <c r="BL76" i="1"/>
  <c r="BO83" i="22"/>
  <c r="BO82" i="22"/>
  <c r="BM66" i="22"/>
  <c r="BM78" i="22"/>
  <c r="BM76" i="22"/>
  <c r="BM72" i="22"/>
  <c r="BM84" i="22"/>
  <c r="BM68" i="22"/>
  <c r="BM82" i="22"/>
  <c r="BM69" i="22"/>
  <c r="AH31" i="1"/>
  <c r="U88" i="1"/>
  <c r="F134" i="1"/>
  <c r="BR80" i="22"/>
  <c r="BP72" i="22"/>
  <c r="BP66" i="22"/>
  <c r="V84" i="21"/>
  <c r="U84" i="21"/>
  <c r="AG84" i="21"/>
  <c r="AH84" i="21" s="1"/>
  <c r="AW84" i="21"/>
  <c r="L84" i="21"/>
  <c r="AI84" i="21"/>
  <c r="AJ84" i="21" s="1"/>
  <c r="T84" i="21"/>
  <c r="AU84" i="21"/>
  <c r="AV84" i="21" s="1"/>
  <c r="AS84" i="21"/>
  <c r="AT84" i="21" s="1"/>
  <c r="X84" i="21"/>
  <c r="AB84" i="21"/>
  <c r="AC84" i="21"/>
  <c r="AD84" i="21" s="1"/>
  <c r="AE84" i="21" s="1"/>
  <c r="W84" i="21"/>
  <c r="AF84" i="21"/>
  <c r="AQ84" i="21"/>
  <c r="AR84" i="21" s="1"/>
  <c r="BT77" i="22"/>
  <c r="BT75" i="22"/>
  <c r="BT66" i="22"/>
  <c r="BT64" i="22" s="1"/>
  <c r="BX84" i="22" s="1"/>
  <c r="BV84" i="22" s="1"/>
  <c r="BT67" i="22"/>
  <c r="BT68" i="22"/>
  <c r="BT76" i="22"/>
  <c r="BT78" i="22"/>
  <c r="BE83" i="22"/>
  <c r="BO78" i="22"/>
  <c r="BM77" i="22"/>
  <c r="BR76" i="22"/>
  <c r="AU76" i="22"/>
  <c r="AV76" i="22" s="1"/>
  <c r="AQ75" i="22"/>
  <c r="AR75" i="22" s="1"/>
  <c r="T70" i="22"/>
  <c r="W69" i="22"/>
  <c r="U69" i="22"/>
  <c r="V69" i="22"/>
  <c r="AQ69" i="22"/>
  <c r="AR69" i="22" s="1"/>
  <c r="X69" i="22"/>
  <c r="T69" i="22"/>
  <c r="AB69" i="22"/>
  <c r="AU69" i="22"/>
  <c r="AV69" i="22" s="1"/>
  <c r="W68" i="22"/>
  <c r="G103" i="22"/>
  <c r="I97" i="1"/>
  <c r="L97" i="1"/>
  <c r="O97" i="1"/>
  <c r="BP84" i="22"/>
  <c r="U83" i="22"/>
  <c r="AW83" i="22"/>
  <c r="C83" i="22"/>
  <c r="AB83" i="22"/>
  <c r="AS83" i="22"/>
  <c r="AT83" i="22" s="1"/>
  <c r="AG83" i="22"/>
  <c r="AH83" i="22" s="1"/>
  <c r="BE82" i="22"/>
  <c r="BJ80" i="22"/>
  <c r="BJ79" i="22"/>
  <c r="AP77" i="22"/>
  <c r="BP76" i="22"/>
  <c r="AS76" i="22"/>
  <c r="AT76" i="22" s="1"/>
  <c r="L76" i="22"/>
  <c r="BJ74" i="22"/>
  <c r="H74" i="22"/>
  <c r="AN74" i="22" s="1"/>
  <c r="BP70" i="22"/>
  <c r="AU70" i="22"/>
  <c r="AV70" i="22" s="1"/>
  <c r="AG69" i="22"/>
  <c r="AH69" i="22" s="1"/>
  <c r="C69" i="22"/>
  <c r="BJ67" i="22"/>
  <c r="V30" i="22"/>
  <c r="AH30" i="22"/>
  <c r="V29" i="22"/>
  <c r="V20" i="22"/>
  <c r="AH20" i="22"/>
  <c r="V85" i="21"/>
  <c r="P1" i="22"/>
  <c r="BN67" i="21"/>
  <c r="BN79" i="21"/>
  <c r="BN71" i="21"/>
  <c r="BN74" i="21"/>
  <c r="BN81" i="21"/>
  <c r="BN72" i="21"/>
  <c r="BN75" i="21"/>
  <c r="BN83" i="21"/>
  <c r="BN82" i="21"/>
  <c r="BN84" i="21"/>
  <c r="BN69" i="21"/>
  <c r="BN85" i="21"/>
  <c r="BN68" i="21"/>
  <c r="BN66" i="21"/>
  <c r="BN73" i="21"/>
  <c r="BN76" i="21"/>
  <c r="BN77" i="21"/>
  <c r="N31" i="22"/>
  <c r="P2" i="22" s="1"/>
  <c r="AF71" i="21"/>
  <c r="AU71" i="21"/>
  <c r="AV71" i="21" s="1"/>
  <c r="L71" i="21"/>
  <c r="X71" i="21"/>
  <c r="U71" i="21"/>
  <c r="AQ71" i="21"/>
  <c r="AR71" i="21" s="1"/>
  <c r="V71" i="21"/>
  <c r="AS71" i="21"/>
  <c r="AT71" i="21" s="1"/>
  <c r="W71" i="21"/>
  <c r="AB71" i="21"/>
  <c r="AW71" i="21"/>
  <c r="C71" i="21"/>
  <c r="AC71" i="21"/>
  <c r="AD71" i="21" s="1"/>
  <c r="AE71" i="21" s="1"/>
  <c r="H71" i="21"/>
  <c r="AN71" i="21" s="1"/>
  <c r="T71" i="21"/>
  <c r="AG71" i="21"/>
  <c r="AH71" i="21" s="1"/>
  <c r="AC82" i="22"/>
  <c r="AD82" i="22" s="1"/>
  <c r="AE82" i="22" s="1"/>
  <c r="W82" i="22"/>
  <c r="AQ82" i="22"/>
  <c r="AR82" i="22" s="1"/>
  <c r="L80" i="22"/>
  <c r="AG80" i="22"/>
  <c r="AH80" i="22" s="1"/>
  <c r="T80" i="22"/>
  <c r="BC78" i="22"/>
  <c r="T78" i="22"/>
  <c r="AI78" i="22"/>
  <c r="AJ78" i="22" s="1"/>
  <c r="L78" i="22"/>
  <c r="AG78" i="22"/>
  <c r="AH78" i="22" s="1"/>
  <c r="U78" i="22"/>
  <c r="V78" i="22"/>
  <c r="AC17" i="22"/>
  <c r="AD17" i="22"/>
  <c r="AP81" i="21"/>
  <c r="BN80" i="21"/>
  <c r="AO79" i="21"/>
  <c r="AP79" i="21"/>
  <c r="BI66" i="21"/>
  <c r="BI78" i="21"/>
  <c r="BI68" i="21"/>
  <c r="BI73" i="21"/>
  <c r="BI76" i="21"/>
  <c r="BI70" i="21"/>
  <c r="BI79" i="21"/>
  <c r="BI69" i="21"/>
  <c r="BI67" i="21"/>
  <c r="BI72" i="21"/>
  <c r="BI77" i="21"/>
  <c r="BI80" i="21"/>
  <c r="BI85" i="21"/>
  <c r="BI82" i="21"/>
  <c r="BI83" i="21"/>
  <c r="BI74" i="21"/>
  <c r="BI75" i="21"/>
  <c r="BI71" i="21"/>
  <c r="O33" i="22"/>
  <c r="L31" i="22"/>
  <c r="D13" i="11" s="1"/>
  <c r="BN70" i="21"/>
  <c r="I86" i="22"/>
  <c r="AC24" i="21"/>
  <c r="AD24" i="21"/>
  <c r="BC76" i="22"/>
  <c r="BC64" i="22" s="1"/>
  <c r="BX67" i="22" s="1"/>
  <c r="BV67" i="22" s="1"/>
  <c r="BC74" i="22"/>
  <c r="BC67" i="22"/>
  <c r="BC75" i="22"/>
  <c r="BC77" i="22"/>
  <c r="BC79" i="22"/>
  <c r="L98" i="1"/>
  <c r="O98" i="1"/>
  <c r="I98" i="1"/>
  <c r="AW85" i="22"/>
  <c r="AF85" i="22"/>
  <c r="AU85" i="22"/>
  <c r="AV85" i="22" s="1"/>
  <c r="H85" i="22"/>
  <c r="AN85" i="22" s="1"/>
  <c r="AU82" i="22"/>
  <c r="AV82" i="22" s="1"/>
  <c r="X82" i="22"/>
  <c r="AU80" i="22"/>
  <c r="AV80" i="22" s="1"/>
  <c r="X80" i="22"/>
  <c r="AW78" i="22"/>
  <c r="AC78" i="22"/>
  <c r="AD78" i="22" s="1"/>
  <c r="AE78" i="22" s="1"/>
  <c r="AW69" i="21"/>
  <c r="U69" i="21"/>
  <c r="V69" i="21"/>
  <c r="L69" i="21"/>
  <c r="W69" i="21"/>
  <c r="AG69" i="21"/>
  <c r="AH69" i="21" s="1"/>
  <c r="H69" i="21"/>
  <c r="AN69" i="21" s="1"/>
  <c r="AI69" i="21"/>
  <c r="AJ69" i="21" s="1"/>
  <c r="AQ69" i="21"/>
  <c r="AR69" i="21" s="1"/>
  <c r="AS69" i="21"/>
  <c r="AT69" i="21" s="1"/>
  <c r="C69" i="21"/>
  <c r="AO67" i="21"/>
  <c r="AP67" i="21"/>
  <c r="AC43" i="21"/>
  <c r="AD43" i="21"/>
  <c r="AH24" i="1"/>
  <c r="V24" i="1"/>
  <c r="AH23" i="1"/>
  <c r="V23" i="1"/>
  <c r="AU69" i="21"/>
  <c r="AV69" i="21" s="1"/>
  <c r="AD14" i="21"/>
  <c r="AC14" i="21"/>
  <c r="AP68" i="21"/>
  <c r="AO68" i="21"/>
  <c r="AD40" i="21"/>
  <c r="AC40" i="21"/>
  <c r="AC84" i="22"/>
  <c r="AD84" i="22" s="1"/>
  <c r="AE84" i="22" s="1"/>
  <c r="C84" i="22"/>
  <c r="X84" i="22"/>
  <c r="AW72" i="22"/>
  <c r="AF72" i="22"/>
  <c r="U71" i="22"/>
  <c r="AW71" i="22"/>
  <c r="BO72" i="21"/>
  <c r="BO84" i="21"/>
  <c r="BO67" i="21"/>
  <c r="BO68" i="21"/>
  <c r="BO76" i="21"/>
  <c r="BO74" i="21"/>
  <c r="BO75" i="21"/>
  <c r="BO83" i="21"/>
  <c r="BO71" i="21"/>
  <c r="BO82" i="21"/>
  <c r="BO80" i="21"/>
  <c r="BO66" i="21"/>
  <c r="BO70" i="21"/>
  <c r="BO73" i="21"/>
  <c r="AC53" i="21"/>
  <c r="AD53" i="21"/>
  <c r="T87" i="1"/>
  <c r="AI87" i="1"/>
  <c r="AJ87" i="1" s="1"/>
  <c r="V87" i="1"/>
  <c r="C87" i="1"/>
  <c r="AY87" i="1" s="1"/>
  <c r="X87" i="1"/>
  <c r="L87" i="1"/>
  <c r="U87" i="1"/>
  <c r="W87" i="1"/>
  <c r="AS87" i="1"/>
  <c r="AT87" i="1" s="1"/>
  <c r="AW87" i="1"/>
  <c r="AC87" i="1"/>
  <c r="AD87" i="1" s="1"/>
  <c r="AE87" i="1" s="1"/>
  <c r="H87" i="1"/>
  <c r="AN87" i="1" s="1"/>
  <c r="AU87" i="1"/>
  <c r="AV87" i="1" s="1"/>
  <c r="AB87" i="1"/>
  <c r="AF87" i="1"/>
  <c r="AQ87" i="1"/>
  <c r="AR87" i="1" s="1"/>
  <c r="AC72" i="22"/>
  <c r="AD72" i="22" s="1"/>
  <c r="AE72" i="22" s="1"/>
  <c r="C72" i="22"/>
  <c r="X72" i="22"/>
  <c r="BF75" i="21"/>
  <c r="BF66" i="21"/>
  <c r="BF69" i="21"/>
  <c r="BF67" i="21"/>
  <c r="BF77" i="21"/>
  <c r="BF78" i="21"/>
  <c r="BF70" i="21"/>
  <c r="BF73" i="21"/>
  <c r="BF79" i="21"/>
  <c r="AC69" i="21"/>
  <c r="AD69" i="21" s="1"/>
  <c r="AE69" i="21" s="1"/>
  <c r="AO75" i="1"/>
  <c r="AP75" i="1"/>
  <c r="AB69" i="21"/>
  <c r="BK84" i="21"/>
  <c r="AF83" i="21"/>
  <c r="AU83" i="21"/>
  <c r="AV83" i="21" s="1"/>
  <c r="C83" i="21"/>
  <c r="X83" i="21"/>
  <c r="AQ83" i="21"/>
  <c r="AR83" i="21" s="1"/>
  <c r="AQ80" i="21"/>
  <c r="AR80" i="21" s="1"/>
  <c r="BK75" i="21"/>
  <c r="V72" i="21"/>
  <c r="H72" i="21"/>
  <c r="AN72" i="21" s="1"/>
  <c r="AU72" i="21"/>
  <c r="AV72" i="21" s="1"/>
  <c r="AB72" i="21"/>
  <c r="AS72" i="21"/>
  <c r="AT72" i="21" s="1"/>
  <c r="AF72" i="21"/>
  <c r="AW72" i="21"/>
  <c r="V67" i="21"/>
  <c r="AC66" i="21"/>
  <c r="AD66" i="21" s="1"/>
  <c r="AE66" i="21" s="1"/>
  <c r="L66" i="21"/>
  <c r="L86" i="21" s="1"/>
  <c r="P4" i="21" s="1"/>
  <c r="AG66" i="21"/>
  <c r="AH66" i="21" s="1"/>
  <c r="U66" i="21"/>
  <c r="H66" i="21"/>
  <c r="AN66" i="21" s="1"/>
  <c r="AI66" i="21"/>
  <c r="AJ66" i="21" s="1"/>
  <c r="V16" i="21"/>
  <c r="AH16" i="21"/>
  <c r="BK67" i="21"/>
  <c r="AD57" i="21"/>
  <c r="AC47" i="21"/>
  <c r="AD47" i="21"/>
  <c r="AC20" i="21"/>
  <c r="AD20" i="21"/>
  <c r="AP86" i="1"/>
  <c r="BQ69" i="1"/>
  <c r="BQ72" i="1"/>
  <c r="BQ75" i="1"/>
  <c r="BQ73" i="1"/>
  <c r="BQ76" i="1"/>
  <c r="BQ78" i="1"/>
  <c r="BQ68" i="1"/>
  <c r="BQ82" i="1"/>
  <c r="BQ71" i="1"/>
  <c r="BQ79" i="1"/>
  <c r="BQ70" i="1"/>
  <c r="BQ74" i="1"/>
  <c r="BQ86" i="1"/>
  <c r="BQ80" i="1"/>
  <c r="BQ84" i="1"/>
  <c r="BQ87" i="1"/>
  <c r="BQ85" i="1"/>
  <c r="BQ83" i="1"/>
  <c r="BQ81" i="1"/>
  <c r="BM68" i="1"/>
  <c r="BM71" i="1"/>
  <c r="BM74" i="1"/>
  <c r="BM77" i="1"/>
  <c r="BM79" i="1"/>
  <c r="BM72" i="1"/>
  <c r="BM86" i="1"/>
  <c r="BM76" i="1"/>
  <c r="BM73" i="1"/>
  <c r="BM80" i="1"/>
  <c r="BM83" i="1"/>
  <c r="BM85" i="1"/>
  <c r="BM84" i="1"/>
  <c r="BM69" i="1"/>
  <c r="BM78" i="1"/>
  <c r="BM82" i="1"/>
  <c r="BM87" i="1"/>
  <c r="BP77" i="21"/>
  <c r="BP67" i="21"/>
  <c r="BP64" i="21" s="1"/>
  <c r="BX80" i="21" s="1"/>
  <c r="BV80" i="21" s="1"/>
  <c r="BP73" i="21"/>
  <c r="U79" i="21"/>
  <c r="X79" i="21"/>
  <c r="AQ79" i="21"/>
  <c r="AR79" i="21" s="1"/>
  <c r="BP71" i="21"/>
  <c r="AW67" i="21"/>
  <c r="U67" i="21"/>
  <c r="W67" i="21"/>
  <c r="C67" i="21"/>
  <c r="AC67" i="21"/>
  <c r="AD67" i="21" s="1"/>
  <c r="AE67" i="21" s="1"/>
  <c r="AU67" i="21"/>
  <c r="AV67" i="21" s="1"/>
  <c r="AF67" i="21"/>
  <c r="V11" i="21"/>
  <c r="AH11" i="21"/>
  <c r="AP85" i="1"/>
  <c r="AO85" i="1"/>
  <c r="BP84" i="21"/>
  <c r="BP83" i="21"/>
  <c r="AC80" i="21"/>
  <c r="AD80" i="21" s="1"/>
  <c r="AE80" i="21" s="1"/>
  <c r="U80" i="21"/>
  <c r="AC79" i="21"/>
  <c r="AD79" i="21" s="1"/>
  <c r="AE79" i="21" s="1"/>
  <c r="C79" i="21"/>
  <c r="BP75" i="21"/>
  <c r="BP74" i="21"/>
  <c r="BK69" i="21"/>
  <c r="AG67" i="21"/>
  <c r="AH67" i="21" s="1"/>
  <c r="BB67" i="21"/>
  <c r="BB79" i="21"/>
  <c r="BB69" i="21"/>
  <c r="BB64" i="21" s="1"/>
  <c r="BX66" i="21" s="1"/>
  <c r="BV66" i="21" s="1"/>
  <c r="BB73" i="21"/>
  <c r="AD49" i="21"/>
  <c r="V20" i="21"/>
  <c r="AH20" i="21"/>
  <c r="C85" i="1"/>
  <c r="AY85" i="1" s="1"/>
  <c r="X85" i="1"/>
  <c r="AC85" i="1"/>
  <c r="AD85" i="1" s="1"/>
  <c r="AE85" i="1" s="1"/>
  <c r="T85" i="1"/>
  <c r="U85" i="1"/>
  <c r="AQ85" i="1"/>
  <c r="AR85" i="1" s="1"/>
  <c r="V85" i="1"/>
  <c r="AS85" i="1"/>
  <c r="AT85" i="1" s="1"/>
  <c r="AB85" i="1"/>
  <c r="AW85" i="1"/>
  <c r="W85" i="1"/>
  <c r="AG85" i="1"/>
  <c r="AH85" i="1" s="1"/>
  <c r="AI85" i="1"/>
  <c r="AJ85" i="1" s="1"/>
  <c r="L85" i="1"/>
  <c r="AF85" i="1"/>
  <c r="AU85" i="1"/>
  <c r="AV85" i="1" s="1"/>
  <c r="AO79" i="1"/>
  <c r="AP79" i="1"/>
  <c r="BR75" i="21"/>
  <c r="BR70" i="21"/>
  <c r="BR74" i="21"/>
  <c r="BR68" i="21"/>
  <c r="AS79" i="21"/>
  <c r="AT79" i="21" s="1"/>
  <c r="AB79" i="21"/>
  <c r="BP76" i="21"/>
  <c r="BK76" i="21"/>
  <c r="BK66" i="21"/>
  <c r="BK72" i="21"/>
  <c r="BK77" i="21"/>
  <c r="BK82" i="21"/>
  <c r="BR66" i="21"/>
  <c r="AC29" i="21"/>
  <c r="AD29" i="21"/>
  <c r="M31" i="21"/>
  <c r="AS77" i="22"/>
  <c r="AT77" i="22" s="1"/>
  <c r="BK85" i="21"/>
  <c r="AW83" i="21"/>
  <c r="H83" i="21"/>
  <c r="AN83" i="21" s="1"/>
  <c r="C82" i="21"/>
  <c r="X82" i="21"/>
  <c r="H82" i="21"/>
  <c r="AN82" i="21" s="1"/>
  <c r="AU82" i="21"/>
  <c r="AV82" i="21" s="1"/>
  <c r="AW81" i="21"/>
  <c r="L81" i="21"/>
  <c r="AG81" i="21"/>
  <c r="AH81" i="21" s="1"/>
  <c r="BK80" i="21"/>
  <c r="AB80" i="21"/>
  <c r="W79" i="21"/>
  <c r="BL67" i="21"/>
  <c r="BL64" i="21" s="1"/>
  <c r="BX76" i="21" s="1"/>
  <c r="BV76" i="21" s="1"/>
  <c r="BL69" i="21"/>
  <c r="BL81" i="21"/>
  <c r="BL75" i="21"/>
  <c r="BL70" i="21"/>
  <c r="BL71" i="21"/>
  <c r="BL74" i="21"/>
  <c r="BR73" i="21"/>
  <c r="BK71" i="21"/>
  <c r="AB67" i="21"/>
  <c r="AS66" i="21"/>
  <c r="AT66" i="21" s="1"/>
  <c r="AD26" i="21"/>
  <c r="AC26" i="21"/>
  <c r="AC16" i="21"/>
  <c r="AD16" i="21"/>
  <c r="O33" i="21"/>
  <c r="L31" i="21"/>
  <c r="D12" i="11" s="1"/>
  <c r="BM75" i="1"/>
  <c r="U74" i="1"/>
  <c r="L74" i="1"/>
  <c r="AG74" i="1"/>
  <c r="AH74" i="1" s="1"/>
  <c r="T74" i="1"/>
  <c r="V74" i="1"/>
  <c r="W74" i="1"/>
  <c r="AQ74" i="1"/>
  <c r="AR74" i="1" s="1"/>
  <c r="AB74" i="1"/>
  <c r="AS74" i="1"/>
  <c r="AT74" i="1" s="1"/>
  <c r="H74" i="1"/>
  <c r="AN74" i="1" s="1"/>
  <c r="AW74" i="1"/>
  <c r="X74" i="1"/>
  <c r="AF74" i="1"/>
  <c r="AI74" i="1"/>
  <c r="AJ74" i="1" s="1"/>
  <c r="AU74" i="1"/>
  <c r="AV74" i="1" s="1"/>
  <c r="AC74" i="1"/>
  <c r="AD74" i="1" s="1"/>
  <c r="AE74" i="1" s="1"/>
  <c r="AC46" i="1"/>
  <c r="C70" i="21"/>
  <c r="X70" i="21"/>
  <c r="U70" i="21"/>
  <c r="C68" i="21"/>
  <c r="X68" i="21"/>
  <c r="AC68" i="21"/>
  <c r="AD68" i="21" s="1"/>
  <c r="AE68" i="21" s="1"/>
  <c r="L68" i="21"/>
  <c r="AD21" i="21"/>
  <c r="BD70" i="1"/>
  <c r="BD73" i="1"/>
  <c r="BD85" i="1"/>
  <c r="BD75" i="1"/>
  <c r="BD76" i="1"/>
  <c r="BD78" i="1"/>
  <c r="BD82" i="1"/>
  <c r="BD69" i="1"/>
  <c r="BD79" i="1"/>
  <c r="BD84" i="1"/>
  <c r="BD87" i="1"/>
  <c r="BD80" i="1"/>
  <c r="BD83" i="1"/>
  <c r="BD72" i="1"/>
  <c r="BD81" i="1"/>
  <c r="BD86" i="1"/>
  <c r="BR70" i="1"/>
  <c r="BR73" i="1"/>
  <c r="BR76" i="1"/>
  <c r="BR79" i="1"/>
  <c r="BR82" i="1"/>
  <c r="BR75" i="1"/>
  <c r="BR78" i="1"/>
  <c r="BR68" i="1"/>
  <c r="BR69" i="1"/>
  <c r="BR85" i="1"/>
  <c r="BR72" i="1"/>
  <c r="BR84" i="1"/>
  <c r="BR77" i="1"/>
  <c r="BR71" i="1"/>
  <c r="BR74" i="1"/>
  <c r="BR86" i="1"/>
  <c r="BR80" i="1"/>
  <c r="BR83" i="1"/>
  <c r="AC82" i="1"/>
  <c r="AD82" i="1" s="1"/>
  <c r="AE82" i="1" s="1"/>
  <c r="T82" i="1"/>
  <c r="U82" i="1"/>
  <c r="V82" i="1"/>
  <c r="X82" i="1"/>
  <c r="AQ82" i="1"/>
  <c r="AR82" i="1" s="1"/>
  <c r="AS82" i="1"/>
  <c r="AT82" i="1" s="1"/>
  <c r="L82" i="1"/>
  <c r="W82" i="1"/>
  <c r="AB82" i="1"/>
  <c r="AW82" i="1"/>
  <c r="H82" i="1"/>
  <c r="AN82" i="1" s="1"/>
  <c r="C82" i="1"/>
  <c r="AY82" i="1" s="1"/>
  <c r="AU82" i="1"/>
  <c r="AV82" i="1" s="1"/>
  <c r="H73" i="21"/>
  <c r="AN73" i="21" s="1"/>
  <c r="AS73" i="21"/>
  <c r="AT73" i="21" s="1"/>
  <c r="C73" i="21"/>
  <c r="AB73" i="21"/>
  <c r="W70" i="21"/>
  <c r="AW68" i="21"/>
  <c r="AB68" i="21"/>
  <c r="AC28" i="21"/>
  <c r="AD28" i="21"/>
  <c r="BJ68" i="1"/>
  <c r="BJ71" i="1"/>
  <c r="BJ74" i="1"/>
  <c r="BJ77" i="1"/>
  <c r="BJ80" i="1"/>
  <c r="BJ83" i="1"/>
  <c r="BJ86" i="1"/>
  <c r="BJ81" i="1"/>
  <c r="BJ82" i="1"/>
  <c r="BJ76" i="1"/>
  <c r="BJ73" i="1"/>
  <c r="BJ85" i="1"/>
  <c r="BJ75" i="1"/>
  <c r="BJ79" i="1"/>
  <c r="BJ84" i="1"/>
  <c r="BJ70" i="1"/>
  <c r="BJ72" i="1"/>
  <c r="BG70" i="1"/>
  <c r="BG81" i="1"/>
  <c r="BG74" i="1"/>
  <c r="BG77" i="1"/>
  <c r="BG82" i="1"/>
  <c r="BG76" i="1"/>
  <c r="BG85" i="1"/>
  <c r="BG68" i="1"/>
  <c r="BG71" i="1"/>
  <c r="BG73" i="1"/>
  <c r="BG78" i="1"/>
  <c r="BG79" i="1"/>
  <c r="BG75" i="1"/>
  <c r="BG69" i="1"/>
  <c r="BG84" i="1"/>
  <c r="BG72" i="1"/>
  <c r="BG80" i="1"/>
  <c r="AP73" i="1"/>
  <c r="AO73" i="1"/>
  <c r="BD68" i="1"/>
  <c r="L76" i="21"/>
  <c r="AG76" i="21"/>
  <c r="AH76" i="21" s="1"/>
  <c r="L59" i="21"/>
  <c r="P3" i="21" s="1"/>
  <c r="AD88" i="1"/>
  <c r="AE88" i="1" s="1"/>
  <c r="AF83" i="1"/>
  <c r="AU83" i="1"/>
  <c r="AV83" i="1" s="1"/>
  <c r="L83" i="1"/>
  <c r="AG83" i="1"/>
  <c r="AH83" i="1" s="1"/>
  <c r="T83" i="1"/>
  <c r="AI83" i="1"/>
  <c r="AJ83" i="1" s="1"/>
  <c r="H83" i="1"/>
  <c r="AN83" i="1" s="1"/>
  <c r="U83" i="1"/>
  <c r="AQ83" i="1"/>
  <c r="AR83" i="1" s="1"/>
  <c r="V83" i="1"/>
  <c r="U77" i="1"/>
  <c r="L77" i="1"/>
  <c r="AG77" i="1"/>
  <c r="AH77" i="1" s="1"/>
  <c r="T77" i="1"/>
  <c r="V77" i="1"/>
  <c r="W77" i="1"/>
  <c r="AQ77" i="1"/>
  <c r="AR77" i="1" s="1"/>
  <c r="AB77" i="1"/>
  <c r="AS77" i="1"/>
  <c r="AT77" i="1" s="1"/>
  <c r="H77" i="1"/>
  <c r="AN77" i="1" s="1"/>
  <c r="AU77" i="1"/>
  <c r="AV77" i="1" s="1"/>
  <c r="X77" i="1"/>
  <c r="AC77" i="1"/>
  <c r="AD77" i="1" s="1"/>
  <c r="AE77" i="1" s="1"/>
  <c r="BI70" i="1"/>
  <c r="BI73" i="1"/>
  <c r="BI76" i="1"/>
  <c r="BI80" i="1"/>
  <c r="BI83" i="1"/>
  <c r="BI74" i="1"/>
  <c r="BI77" i="1"/>
  <c r="BI81" i="1"/>
  <c r="BI85" i="1"/>
  <c r="BI68" i="1"/>
  <c r="BI71" i="1"/>
  <c r="BI78" i="1"/>
  <c r="BI87" i="1"/>
  <c r="AO71" i="1"/>
  <c r="AP71" i="1"/>
  <c r="AO78" i="1"/>
  <c r="AP78" i="1"/>
  <c r="AW77" i="1"/>
  <c r="C77" i="1"/>
  <c r="AY77" i="1" s="1"/>
  <c r="BB69" i="1"/>
  <c r="BB72" i="1"/>
  <c r="BB75" i="1"/>
  <c r="BB78" i="1"/>
  <c r="BB81" i="1"/>
  <c r="BB73" i="1"/>
  <c r="BB82" i="1"/>
  <c r="BB68" i="1"/>
  <c r="BB79" i="1"/>
  <c r="BB84" i="1"/>
  <c r="BB87" i="1"/>
  <c r="BB71" i="1"/>
  <c r="BB86" i="1"/>
  <c r="BB77" i="1"/>
  <c r="AP84" i="1"/>
  <c r="AO84" i="1"/>
  <c r="AO69" i="1"/>
  <c r="AP69" i="1"/>
  <c r="I89" i="1"/>
  <c r="F107" i="21"/>
  <c r="G107" i="21" s="1"/>
  <c r="AP70" i="1"/>
  <c r="AO70" i="1"/>
  <c r="BO69" i="1"/>
  <c r="BO82" i="1"/>
  <c r="BO71" i="1"/>
  <c r="BO72" i="1"/>
  <c r="BO79" i="1"/>
  <c r="P1" i="21"/>
  <c r="BO81" i="1"/>
  <c r="BO66" i="1" s="1"/>
  <c r="BX81" i="1" s="1"/>
  <c r="BV81" i="1" s="1"/>
  <c r="AF73" i="1"/>
  <c r="AU73" i="1"/>
  <c r="AV73" i="1" s="1"/>
  <c r="C73" i="1"/>
  <c r="AY73" i="1" s="1"/>
  <c r="X73" i="1"/>
  <c r="AC73" i="1"/>
  <c r="AD73" i="1" s="1"/>
  <c r="AE73" i="1" s="1"/>
  <c r="AI73" i="1"/>
  <c r="AJ73" i="1" s="1"/>
  <c r="L73" i="1"/>
  <c r="T73" i="1"/>
  <c r="U71" i="1"/>
  <c r="L71" i="1"/>
  <c r="AG71" i="1"/>
  <c r="AH71" i="1" s="1"/>
  <c r="X71" i="1"/>
  <c r="AS71" i="1"/>
  <c r="AT71" i="1" s="1"/>
  <c r="AB71" i="1"/>
  <c r="AU71" i="1"/>
  <c r="AV71" i="1" s="1"/>
  <c r="C71" i="1"/>
  <c r="AY71" i="1" s="1"/>
  <c r="AC71" i="1"/>
  <c r="AD71" i="1" s="1"/>
  <c r="AE71" i="1" s="1"/>
  <c r="AW71" i="1"/>
  <c r="AF71" i="1"/>
  <c r="BO86" i="1"/>
  <c r="L86" i="1"/>
  <c r="AG86" i="1"/>
  <c r="AH86" i="1" s="1"/>
  <c r="T86" i="1"/>
  <c r="AI86" i="1"/>
  <c r="AJ86" i="1" s="1"/>
  <c r="L80" i="1"/>
  <c r="AG80" i="1"/>
  <c r="AH80" i="1" s="1"/>
  <c r="H80" i="1"/>
  <c r="AN80" i="1" s="1"/>
  <c r="AU80" i="1"/>
  <c r="AV80" i="1" s="1"/>
  <c r="AF80" i="1"/>
  <c r="AW80" i="1"/>
  <c r="AI80" i="1"/>
  <c r="AJ80" i="1" s="1"/>
  <c r="AI76" i="1"/>
  <c r="AJ76" i="1" s="1"/>
  <c r="BO74" i="1"/>
  <c r="AI71" i="1"/>
  <c r="AJ71" i="1" s="1"/>
  <c r="AH16" i="1"/>
  <c r="V16" i="1"/>
  <c r="AH15" i="1"/>
  <c r="V15" i="1"/>
  <c r="BT68" i="1"/>
  <c r="BT71" i="1"/>
  <c r="BT83" i="1"/>
  <c r="BT86" i="1"/>
  <c r="BT74" i="1"/>
  <c r="BT77" i="1"/>
  <c r="BT81" i="1"/>
  <c r="BT73" i="1"/>
  <c r="BT75" i="1"/>
  <c r="BT76" i="1"/>
  <c r="BT69" i="1"/>
  <c r="BT82" i="1"/>
  <c r="BT85" i="1"/>
  <c r="T84" i="1"/>
  <c r="AI84" i="1"/>
  <c r="AJ84" i="1" s="1"/>
  <c r="U84" i="1"/>
  <c r="V84" i="1"/>
  <c r="C84" i="1"/>
  <c r="AY84" i="1" s="1"/>
  <c r="X84" i="1"/>
  <c r="AC79" i="1"/>
  <c r="AD79" i="1" s="1"/>
  <c r="AE79" i="1" s="1"/>
  <c r="L79" i="1"/>
  <c r="AI79" i="1"/>
  <c r="AJ79" i="1" s="1"/>
  <c r="T79" i="1"/>
  <c r="V79" i="1"/>
  <c r="BO77" i="1"/>
  <c r="AF76" i="1"/>
  <c r="AU76" i="1"/>
  <c r="AV76" i="1" s="1"/>
  <c r="AC76" i="1"/>
  <c r="AD76" i="1" s="1"/>
  <c r="AE76" i="1" s="1"/>
  <c r="T76" i="1"/>
  <c r="U76" i="1"/>
  <c r="W76" i="1"/>
  <c r="AQ76" i="1"/>
  <c r="AR76" i="1" s="1"/>
  <c r="AF70" i="1"/>
  <c r="AU70" i="1"/>
  <c r="AV70" i="1" s="1"/>
  <c r="C70" i="1"/>
  <c r="AY70" i="1" s="1"/>
  <c r="X70" i="1"/>
  <c r="AC70" i="1"/>
  <c r="AD70" i="1" s="1"/>
  <c r="AE70" i="1" s="1"/>
  <c r="L70" i="1"/>
  <c r="T70" i="1"/>
  <c r="V70" i="1"/>
  <c r="AS70" i="1"/>
  <c r="AT70" i="1" s="1"/>
  <c r="W70" i="1"/>
  <c r="AF79" i="1"/>
  <c r="C79" i="1"/>
  <c r="AY79" i="1" s="1"/>
  <c r="AG76" i="1"/>
  <c r="AH76" i="1" s="1"/>
  <c r="C76" i="1"/>
  <c r="AY76" i="1" s="1"/>
  <c r="AB73" i="1"/>
  <c r="BT72" i="1"/>
  <c r="BO70" i="1"/>
  <c r="AI70" i="1"/>
  <c r="AJ70" i="1" s="1"/>
  <c r="I33" i="1"/>
  <c r="O33" i="1" s="1"/>
  <c r="I34" i="1"/>
  <c r="O34" i="1" s="1"/>
  <c r="AH20" i="1"/>
  <c r="V20" i="1"/>
  <c r="AH19" i="1"/>
  <c r="V19" i="1"/>
  <c r="AH11" i="1"/>
  <c r="V11" i="1"/>
  <c r="BF70" i="1"/>
  <c r="BF66" i="1" s="1"/>
  <c r="BX72" i="1" s="1"/>
  <c r="BV72" i="1" s="1"/>
  <c r="BF73" i="1"/>
  <c r="BF76" i="1"/>
  <c r="BF79" i="1"/>
  <c r="BF82" i="1"/>
  <c r="AD55" i="1"/>
  <c r="AH12" i="1"/>
  <c r="V12" i="1"/>
  <c r="AD49" i="1"/>
  <c r="AC49" i="1"/>
  <c r="U68" i="1"/>
  <c r="L68" i="1"/>
  <c r="AG68" i="1"/>
  <c r="AH68" i="1" s="1"/>
  <c r="AD11" i="1"/>
  <c r="AD50" i="1"/>
  <c r="AD28" i="1"/>
  <c r="AD24" i="1"/>
  <c r="AD20" i="1"/>
  <c r="AD16" i="1"/>
  <c r="AD12" i="1"/>
  <c r="AF11" i="1" l="1"/>
  <c r="L11" i="1"/>
  <c r="AE11" i="1"/>
  <c r="AO85" i="22"/>
  <c r="AP85" i="22"/>
  <c r="AO77" i="21"/>
  <c r="AP77" i="21"/>
  <c r="G133" i="1"/>
  <c r="H133" i="1" s="1"/>
  <c r="AO73" i="21"/>
  <c r="AP73" i="21"/>
  <c r="BI64" i="21"/>
  <c r="BX73" i="21" s="1"/>
  <c r="BV73" i="21" s="1"/>
  <c r="G119" i="1"/>
  <c r="H119" i="1" s="1"/>
  <c r="L99" i="1"/>
  <c r="J31" i="1" s="1"/>
  <c r="AE31" i="1" s="1"/>
  <c r="BM66" i="1"/>
  <c r="BX79" i="1" s="1"/>
  <c r="BV79" i="1" s="1"/>
  <c r="BK68" i="22"/>
  <c r="BK80" i="22"/>
  <c r="BK66" i="22"/>
  <c r="BK78" i="22"/>
  <c r="BK70" i="22"/>
  <c r="BK71" i="22"/>
  <c r="BK74" i="22"/>
  <c r="BK69" i="22"/>
  <c r="BK81" i="22"/>
  <c r="BK67" i="22"/>
  <c r="BK79" i="22"/>
  <c r="BK72" i="22"/>
  <c r="BK73" i="22"/>
  <c r="BK82" i="22"/>
  <c r="BK85" i="22"/>
  <c r="BK83" i="22"/>
  <c r="BK76" i="22"/>
  <c r="BK75" i="22"/>
  <c r="BK77" i="22"/>
  <c r="BK84" i="22"/>
  <c r="BI66" i="1"/>
  <c r="BX75" i="1" s="1"/>
  <c r="BV75" i="1" s="1"/>
  <c r="BH73" i="21"/>
  <c r="BH85" i="21"/>
  <c r="BH71" i="21"/>
  <c r="BH76" i="21"/>
  <c r="BH66" i="21"/>
  <c r="BH67" i="21"/>
  <c r="BH68" i="21"/>
  <c r="BH69" i="21"/>
  <c r="BH72" i="21"/>
  <c r="BH77" i="21"/>
  <c r="BH78" i="21"/>
  <c r="BH81" i="21"/>
  <c r="BH74" i="21"/>
  <c r="BH70" i="21"/>
  <c r="BH80" i="21"/>
  <c r="BH75" i="21"/>
  <c r="BH83" i="21"/>
  <c r="BH79" i="21"/>
  <c r="BH84" i="21"/>
  <c r="BH82" i="21"/>
  <c r="AP87" i="1"/>
  <c r="AO87" i="1"/>
  <c r="H103" i="22"/>
  <c r="G122" i="1"/>
  <c r="H122" i="1" s="1"/>
  <c r="BD66" i="1"/>
  <c r="BX70" i="1" s="1"/>
  <c r="BV70" i="1" s="1"/>
  <c r="AO82" i="1"/>
  <c r="AP82" i="1"/>
  <c r="BQ70" i="21"/>
  <c r="BQ82" i="21"/>
  <c r="BQ80" i="21"/>
  <c r="BQ74" i="21"/>
  <c r="BQ66" i="21"/>
  <c r="BQ76" i="21"/>
  <c r="BQ75" i="21"/>
  <c r="BQ71" i="21"/>
  <c r="BQ69" i="21"/>
  <c r="BQ79" i="21"/>
  <c r="BQ81" i="21"/>
  <c r="BQ84" i="21"/>
  <c r="BQ83" i="21"/>
  <c r="BQ73" i="21"/>
  <c r="BQ77" i="21"/>
  <c r="BQ78" i="21"/>
  <c r="BQ85" i="21"/>
  <c r="BQ72" i="21"/>
  <c r="BQ68" i="21"/>
  <c r="BQ67" i="21"/>
  <c r="BT66" i="1"/>
  <c r="BX86" i="1" s="1"/>
  <c r="BV86" i="1" s="1"/>
  <c r="AO80" i="1"/>
  <c r="AP80" i="1"/>
  <c r="BB66" i="1"/>
  <c r="BX68" i="1" s="1"/>
  <c r="BV68" i="1" s="1"/>
  <c r="BS66" i="21"/>
  <c r="BS68" i="21"/>
  <c r="BS80" i="21"/>
  <c r="BS70" i="21"/>
  <c r="BS73" i="21"/>
  <c r="BS74" i="21"/>
  <c r="BS75" i="21"/>
  <c r="BS76" i="21"/>
  <c r="BS77" i="21"/>
  <c r="BS67" i="21"/>
  <c r="BS69" i="21"/>
  <c r="BS79" i="21"/>
  <c r="BS81" i="21"/>
  <c r="BS82" i="21"/>
  <c r="BS85" i="21"/>
  <c r="BS83" i="21"/>
  <c r="BS78" i="21"/>
  <c r="BS84" i="21"/>
  <c r="BS71" i="21"/>
  <c r="BS72" i="21"/>
  <c r="BR64" i="22"/>
  <c r="BX82" i="22" s="1"/>
  <c r="BV82" i="22" s="1"/>
  <c r="G130" i="1"/>
  <c r="H130" i="1" s="1"/>
  <c r="L89" i="1"/>
  <c r="P4" i="1" s="1"/>
  <c r="N11" i="1"/>
  <c r="BH77" i="22"/>
  <c r="BH75" i="22"/>
  <c r="BH69" i="22"/>
  <c r="BH81" i="22"/>
  <c r="BH66" i="22"/>
  <c r="BH74" i="22"/>
  <c r="BH70" i="22"/>
  <c r="BH72" i="22"/>
  <c r="BH73" i="22"/>
  <c r="BH83" i="22"/>
  <c r="BH76" i="22"/>
  <c r="BH85" i="22"/>
  <c r="BH82" i="22"/>
  <c r="BH84" i="22"/>
  <c r="BH71" i="22"/>
  <c r="BH68" i="22"/>
  <c r="BH78" i="22"/>
  <c r="BH67" i="22"/>
  <c r="BH79" i="22"/>
  <c r="BH80" i="22"/>
  <c r="AP69" i="21"/>
  <c r="AO69" i="21"/>
  <c r="AO71" i="21"/>
  <c r="AP71" i="21"/>
  <c r="BM74" i="21"/>
  <c r="BM73" i="21"/>
  <c r="BM82" i="21"/>
  <c r="BM84" i="21"/>
  <c r="BM71" i="21"/>
  <c r="BM80" i="21"/>
  <c r="BM81" i="21"/>
  <c r="BM85" i="21"/>
  <c r="BM69" i="21"/>
  <c r="BM68" i="21"/>
  <c r="BM72" i="21"/>
  <c r="BM79" i="21"/>
  <c r="BM76" i="21"/>
  <c r="BM75" i="21"/>
  <c r="BM77" i="21"/>
  <c r="BM78" i="21"/>
  <c r="BM70" i="21"/>
  <c r="BM83" i="21"/>
  <c r="BM66" i="21"/>
  <c r="BM67" i="21"/>
  <c r="F105" i="21"/>
  <c r="G105" i="21" s="1"/>
  <c r="F109" i="21"/>
  <c r="F113" i="21"/>
  <c r="G113" i="21" s="1"/>
  <c r="H113" i="21" s="1"/>
  <c r="I113" i="21" s="1"/>
  <c r="F104" i="21"/>
  <c r="G104" i="21" s="1"/>
  <c r="F103" i="21"/>
  <c r="F110" i="21"/>
  <c r="G110" i="21" s="1"/>
  <c r="F106" i="21"/>
  <c r="G106" i="21" s="1"/>
  <c r="F111" i="21"/>
  <c r="G111" i="21" s="1"/>
  <c r="G120" i="1"/>
  <c r="H120" i="1" s="1"/>
  <c r="BD69" i="22"/>
  <c r="BD81" i="22"/>
  <c r="BD67" i="22"/>
  <c r="BD79" i="22"/>
  <c r="BD75" i="22"/>
  <c r="BD77" i="22"/>
  <c r="BD70" i="22"/>
  <c r="BD83" i="22"/>
  <c r="BD85" i="22"/>
  <c r="BD76" i="22"/>
  <c r="BD84" i="22"/>
  <c r="BD74" i="22"/>
  <c r="BD73" i="22"/>
  <c r="BD66" i="22"/>
  <c r="BD68" i="22"/>
  <c r="BD71" i="22"/>
  <c r="BD72" i="22"/>
  <c r="BD82" i="22"/>
  <c r="BD78" i="22"/>
  <c r="BD80" i="22"/>
  <c r="G125" i="1"/>
  <c r="H125" i="1" s="1"/>
  <c r="P5" i="21"/>
  <c r="D20" i="11" s="1"/>
  <c r="E20" i="11" s="1" a="1"/>
  <c r="E20" i="11" s="1"/>
  <c r="BR66" i="1"/>
  <c r="BX84" i="1" s="1"/>
  <c r="BV84" i="1" s="1"/>
  <c r="BC72" i="21"/>
  <c r="BC84" i="21"/>
  <c r="BC66" i="21"/>
  <c r="BC68" i="21"/>
  <c r="BC74" i="21"/>
  <c r="BC73" i="21"/>
  <c r="BC70" i="21"/>
  <c r="BC76" i="21"/>
  <c r="BC75" i="21"/>
  <c r="BC82" i="21"/>
  <c r="BC77" i="21"/>
  <c r="BC71" i="21"/>
  <c r="BC78" i="21"/>
  <c r="BC80" i="21"/>
  <c r="BC79" i="21"/>
  <c r="BC81" i="21"/>
  <c r="BC85" i="21"/>
  <c r="BC67" i="21"/>
  <c r="BC69" i="21"/>
  <c r="BC83" i="21"/>
  <c r="G123" i="1"/>
  <c r="H123" i="1" s="1"/>
  <c r="BU70" i="22"/>
  <c r="BU82" i="22"/>
  <c r="BU68" i="22"/>
  <c r="BU80" i="22"/>
  <c r="BU81" i="22"/>
  <c r="BU67" i="22"/>
  <c r="BU78" i="22"/>
  <c r="BU83" i="22"/>
  <c r="BU84" i="22"/>
  <c r="BU76" i="22"/>
  <c r="BU77" i="22"/>
  <c r="BU79" i="22"/>
  <c r="BU66" i="22"/>
  <c r="BU85" i="22"/>
  <c r="BU72" i="22"/>
  <c r="BU73" i="22"/>
  <c r="BU75" i="22"/>
  <c r="BU74" i="22"/>
  <c r="BU69" i="22"/>
  <c r="BU71" i="22"/>
  <c r="AO73" i="22"/>
  <c r="AP73" i="22"/>
  <c r="BG66" i="1"/>
  <c r="BX73" i="1" s="1"/>
  <c r="BV73" i="1" s="1"/>
  <c r="BR64" i="21"/>
  <c r="BX82" i="21" s="1"/>
  <c r="BV82" i="21" s="1"/>
  <c r="G106" i="22"/>
  <c r="H106" i="22" s="1"/>
  <c r="G104" i="22"/>
  <c r="H104" i="22" s="1"/>
  <c r="BU66" i="21"/>
  <c r="BU78" i="21"/>
  <c r="BU68" i="21"/>
  <c r="BU67" i="21"/>
  <c r="BU69" i="21"/>
  <c r="BU70" i="21"/>
  <c r="BU73" i="21"/>
  <c r="BU72" i="21"/>
  <c r="BU79" i="21"/>
  <c r="BU80" i="21"/>
  <c r="BU81" i="21"/>
  <c r="BU84" i="21"/>
  <c r="BU82" i="21"/>
  <c r="BU85" i="21"/>
  <c r="BU75" i="21"/>
  <c r="BU77" i="21"/>
  <c r="BU83" i="21"/>
  <c r="BU71" i="21"/>
  <c r="BU76" i="21"/>
  <c r="BU74" i="21"/>
  <c r="AO83" i="1"/>
  <c r="AP83" i="1"/>
  <c r="BP70" i="1"/>
  <c r="BP68" i="1"/>
  <c r="BP85" i="1"/>
  <c r="BP69" i="1"/>
  <c r="BP82" i="1"/>
  <c r="BP84" i="1"/>
  <c r="BP87" i="1"/>
  <c r="BP77" i="1"/>
  <c r="BP71" i="1"/>
  <c r="BP81" i="1"/>
  <c r="BP74" i="1"/>
  <c r="BP75" i="1"/>
  <c r="BP76" i="1"/>
  <c r="BP80" i="1"/>
  <c r="BP73" i="1"/>
  <c r="BP72" i="1"/>
  <c r="BP86" i="1"/>
  <c r="BP79" i="1"/>
  <c r="BP78" i="1"/>
  <c r="BP83" i="1"/>
  <c r="BH68" i="1"/>
  <c r="BH71" i="1"/>
  <c r="BH83" i="1"/>
  <c r="BH86" i="1"/>
  <c r="BH70" i="1"/>
  <c r="BH81" i="1"/>
  <c r="BH73" i="1"/>
  <c r="BH75" i="1"/>
  <c r="BH76" i="1"/>
  <c r="BH78" i="1"/>
  <c r="BH85" i="1"/>
  <c r="BH79" i="1"/>
  <c r="BH80" i="1"/>
  <c r="BH87" i="1"/>
  <c r="BH69" i="1"/>
  <c r="BH84" i="1"/>
  <c r="BH72" i="1"/>
  <c r="BH82" i="1"/>
  <c r="BH74" i="1"/>
  <c r="BH77" i="1"/>
  <c r="C37" i="11"/>
  <c r="D24" i="11"/>
  <c r="F16" i="11"/>
  <c r="F12" i="11"/>
  <c r="F20" i="11" s="1"/>
  <c r="BU70" i="1"/>
  <c r="BU73" i="1"/>
  <c r="BU76" i="1"/>
  <c r="BU83" i="1"/>
  <c r="BU74" i="1"/>
  <c r="BU77" i="1"/>
  <c r="BU81" i="1"/>
  <c r="BU68" i="1"/>
  <c r="BU66" i="1" s="1"/>
  <c r="BX87" i="1" s="1"/>
  <c r="BV87" i="1" s="1"/>
  <c r="BU78" i="1"/>
  <c r="BU69" i="1"/>
  <c r="BU80" i="1"/>
  <c r="BU72" i="1"/>
  <c r="BU87" i="1"/>
  <c r="BU71" i="1"/>
  <c r="BU75" i="1"/>
  <c r="BU79" i="1"/>
  <c r="BU82" i="1"/>
  <c r="BU85" i="1"/>
  <c r="BU84" i="1"/>
  <c r="BU86" i="1"/>
  <c r="BE70" i="21"/>
  <c r="BE82" i="21"/>
  <c r="BE68" i="21"/>
  <c r="BE74" i="21"/>
  <c r="BE67" i="21"/>
  <c r="BE73" i="21"/>
  <c r="BE84" i="21"/>
  <c r="BE72" i="21"/>
  <c r="BE66" i="21"/>
  <c r="BE75" i="21"/>
  <c r="BE76" i="21"/>
  <c r="BE79" i="21"/>
  <c r="BE81" i="21"/>
  <c r="BE80" i="21"/>
  <c r="BE71" i="21"/>
  <c r="BE69" i="21"/>
  <c r="BE78" i="21"/>
  <c r="BE77" i="21"/>
  <c r="BE85" i="21"/>
  <c r="BE83" i="21"/>
  <c r="BF67" i="22"/>
  <c r="BF79" i="22"/>
  <c r="BF77" i="22"/>
  <c r="BF66" i="22"/>
  <c r="BF64" i="22" s="1"/>
  <c r="BX70" i="22" s="1"/>
  <c r="BV70" i="22" s="1"/>
  <c r="BF68" i="22"/>
  <c r="BF76" i="22"/>
  <c r="BF78" i="22"/>
  <c r="BF72" i="22"/>
  <c r="BF81" i="22"/>
  <c r="BF75" i="22"/>
  <c r="BF71" i="22"/>
  <c r="BF82" i="22"/>
  <c r="BF84" i="22"/>
  <c r="BF83" i="22"/>
  <c r="BF70" i="22"/>
  <c r="BF69" i="22"/>
  <c r="BF73" i="22"/>
  <c r="BF85" i="22"/>
  <c r="BF74" i="22"/>
  <c r="BF80" i="22"/>
  <c r="G118" i="1"/>
  <c r="H118" i="1" s="1"/>
  <c r="BJ71" i="21"/>
  <c r="BJ83" i="21"/>
  <c r="BJ66" i="21"/>
  <c r="BJ72" i="21"/>
  <c r="BJ75" i="21"/>
  <c r="BJ78" i="21"/>
  <c r="BJ69" i="21"/>
  <c r="BJ81" i="21"/>
  <c r="BJ68" i="21"/>
  <c r="BJ79" i="21"/>
  <c r="BJ67" i="21"/>
  <c r="BJ77" i="21"/>
  <c r="BJ74" i="21"/>
  <c r="BJ82" i="21"/>
  <c r="BJ73" i="21"/>
  <c r="BJ76" i="21"/>
  <c r="BJ70" i="21"/>
  <c r="BJ80" i="21"/>
  <c r="BJ84" i="21"/>
  <c r="BJ85" i="21"/>
  <c r="BG66" i="21"/>
  <c r="BG68" i="21"/>
  <c r="BG80" i="21"/>
  <c r="BG69" i="21"/>
  <c r="BG77" i="21"/>
  <c r="BG79" i="21"/>
  <c r="BG83" i="21"/>
  <c r="BG72" i="21"/>
  <c r="BG67" i="21"/>
  <c r="BG78" i="21"/>
  <c r="BG70" i="21"/>
  <c r="BG71" i="21"/>
  <c r="BG73" i="21"/>
  <c r="BG75" i="21"/>
  <c r="BG74" i="21"/>
  <c r="BG85" i="21"/>
  <c r="BG84" i="21"/>
  <c r="BG81" i="21"/>
  <c r="BG76" i="21"/>
  <c r="BG82" i="21"/>
  <c r="BQ66" i="1"/>
  <c r="BX83" i="1" s="1"/>
  <c r="BV83" i="1" s="1"/>
  <c r="BT73" i="21"/>
  <c r="BT85" i="21"/>
  <c r="BT68" i="21"/>
  <c r="BT69" i="21"/>
  <c r="BT77" i="21"/>
  <c r="BT79" i="21"/>
  <c r="BT83" i="21"/>
  <c r="BT78" i="21"/>
  <c r="BT70" i="21"/>
  <c r="BT66" i="21"/>
  <c r="BT74" i="21"/>
  <c r="BT72" i="21"/>
  <c r="BT67" i="21"/>
  <c r="BT84" i="21"/>
  <c r="BT82" i="21"/>
  <c r="BT75" i="21"/>
  <c r="BT81" i="21"/>
  <c r="BT76" i="21"/>
  <c r="BT80" i="21"/>
  <c r="BT71" i="21"/>
  <c r="G132" i="1"/>
  <c r="H132" i="1" s="1"/>
  <c r="AO74" i="1"/>
  <c r="AP74" i="1"/>
  <c r="AP82" i="21"/>
  <c r="AO82" i="21"/>
  <c r="BF64" i="21"/>
  <c r="BX70" i="21" s="1"/>
  <c r="BV70" i="21" s="1"/>
  <c r="F13" i="11"/>
  <c r="F21" i="11" s="1"/>
  <c r="D25" i="11"/>
  <c r="D29" i="11"/>
  <c r="F17" i="11"/>
  <c r="C38" i="11"/>
  <c r="BN64" i="21"/>
  <c r="BX78" i="21" s="1"/>
  <c r="BV78" i="21" s="1"/>
  <c r="L86" i="22"/>
  <c r="P4" i="22" s="1"/>
  <c r="D17" i="11" s="1"/>
  <c r="D38" i="11" s="1"/>
  <c r="G134" i="1"/>
  <c r="H134" i="1" s="1"/>
  <c r="BI70" i="22"/>
  <c r="BI82" i="22"/>
  <c r="BI68" i="22"/>
  <c r="BI80" i="22"/>
  <c r="BI69" i="22"/>
  <c r="BI71" i="22"/>
  <c r="BI66" i="22"/>
  <c r="BI77" i="22"/>
  <c r="BI79" i="22"/>
  <c r="BI72" i="22"/>
  <c r="BI85" i="22"/>
  <c r="BI76" i="22"/>
  <c r="BI73" i="22"/>
  <c r="BI83" i="22"/>
  <c r="BI75" i="22"/>
  <c r="BI67" i="22"/>
  <c r="BI74" i="22"/>
  <c r="BI81" i="22"/>
  <c r="BI84" i="22"/>
  <c r="BI78" i="22"/>
  <c r="BN71" i="22"/>
  <c r="BN83" i="22"/>
  <c r="BN69" i="22"/>
  <c r="BN81" i="22"/>
  <c r="BN73" i="22"/>
  <c r="BN72" i="22"/>
  <c r="BN85" i="22"/>
  <c r="BN80" i="22"/>
  <c r="BN84" i="22"/>
  <c r="BN66" i="22"/>
  <c r="BN78" i="22"/>
  <c r="BN75" i="22"/>
  <c r="BN77" i="22"/>
  <c r="BN74" i="22"/>
  <c r="BN67" i="22"/>
  <c r="BN79" i="22"/>
  <c r="BN68" i="22"/>
  <c r="BN70" i="22"/>
  <c r="BN76" i="22"/>
  <c r="BN82" i="22"/>
  <c r="BP64" i="22"/>
  <c r="BX80" i="22" s="1"/>
  <c r="BV80" i="22" s="1"/>
  <c r="AP75" i="22"/>
  <c r="AO75" i="22"/>
  <c r="AO66" i="22"/>
  <c r="AP66" i="22"/>
  <c r="G131" i="1"/>
  <c r="H131" i="1" s="1"/>
  <c r="AO81" i="22"/>
  <c r="AP81" i="22"/>
  <c r="AO72" i="21"/>
  <c r="AP72" i="21"/>
  <c r="BO64" i="21"/>
  <c r="BX79" i="21" s="1"/>
  <c r="BV79" i="21" s="1"/>
  <c r="BG72" i="22"/>
  <c r="BG84" i="22"/>
  <c r="BG70" i="22"/>
  <c r="BG82" i="22"/>
  <c r="BG66" i="22"/>
  <c r="BG83" i="22"/>
  <c r="BG67" i="22"/>
  <c r="BG73" i="22"/>
  <c r="BG85" i="22"/>
  <c r="BG71" i="22"/>
  <c r="BG77" i="22"/>
  <c r="BG78" i="22"/>
  <c r="BG75" i="22"/>
  <c r="BG68" i="22"/>
  <c r="BG74" i="22"/>
  <c r="BG79" i="22"/>
  <c r="BG80" i="22"/>
  <c r="BG81" i="22"/>
  <c r="BG69" i="22"/>
  <c r="BG76" i="22"/>
  <c r="P5" i="22"/>
  <c r="D21" i="11" s="1"/>
  <c r="E21" i="11" s="1" a="1"/>
  <c r="E21" i="11" s="1"/>
  <c r="AP74" i="22"/>
  <c r="AO74" i="22"/>
  <c r="BL66" i="1"/>
  <c r="BX78" i="1" s="1"/>
  <c r="BV78" i="1" s="1"/>
  <c r="G124" i="1"/>
  <c r="H124" i="1" s="1"/>
  <c r="BL73" i="22"/>
  <c r="BL85" i="22"/>
  <c r="BL71" i="22"/>
  <c r="BL83" i="22"/>
  <c r="BL76" i="22"/>
  <c r="BL66" i="22"/>
  <c r="BL75" i="22"/>
  <c r="BL77" i="22"/>
  <c r="BL69" i="22"/>
  <c r="BL80" i="22"/>
  <c r="BL81" i="22"/>
  <c r="BL74" i="22"/>
  <c r="BL67" i="22"/>
  <c r="BL79" i="22"/>
  <c r="BL72" i="22"/>
  <c r="BL68" i="22"/>
  <c r="BL82" i="22"/>
  <c r="BL84" i="22"/>
  <c r="BL78" i="22"/>
  <c r="BL70" i="22"/>
  <c r="O99" i="1"/>
  <c r="I60" i="1" s="1"/>
  <c r="D16" i="11"/>
  <c r="D37" i="11" s="1"/>
  <c r="BS74" i="1"/>
  <c r="BS77" i="1"/>
  <c r="BS81" i="1"/>
  <c r="BS73" i="1"/>
  <c r="BS75" i="1"/>
  <c r="BS76" i="1"/>
  <c r="BS78" i="1"/>
  <c r="BS87" i="1"/>
  <c r="BS84" i="1"/>
  <c r="BS70" i="1"/>
  <c r="BS82" i="1"/>
  <c r="BS79" i="1"/>
  <c r="BS71" i="1"/>
  <c r="BS68" i="1"/>
  <c r="BS69" i="1"/>
  <c r="BS85" i="1"/>
  <c r="BS72" i="1"/>
  <c r="BS83" i="1"/>
  <c r="BS86" i="1"/>
  <c r="BS80" i="1"/>
  <c r="G115" i="1"/>
  <c r="H115" i="1" s="1"/>
  <c r="G117" i="1"/>
  <c r="H117" i="1" s="1"/>
  <c r="G127" i="1"/>
  <c r="H127" i="1" s="1"/>
  <c r="G114" i="1"/>
  <c r="H114" i="1" s="1"/>
  <c r="G126" i="1"/>
  <c r="H126" i="1" s="1"/>
  <c r="G128" i="1"/>
  <c r="H128" i="1" s="1"/>
  <c r="G129" i="1"/>
  <c r="H129" i="1" s="1"/>
  <c r="BB71" i="22"/>
  <c r="BB83" i="22"/>
  <c r="BB69" i="22"/>
  <c r="BB81" i="22"/>
  <c r="BB79" i="22"/>
  <c r="BB74" i="22"/>
  <c r="BB77" i="22"/>
  <c r="BB67" i="22"/>
  <c r="BB80" i="22"/>
  <c r="BB84" i="22"/>
  <c r="BB73" i="22"/>
  <c r="BB66" i="22"/>
  <c r="BB68" i="22"/>
  <c r="BB75" i="22"/>
  <c r="BB82" i="22"/>
  <c r="BB70" i="22"/>
  <c r="BB76" i="22"/>
  <c r="BB78" i="22"/>
  <c r="BB72" i="22"/>
  <c r="BB85" i="22"/>
  <c r="BJ64" i="22"/>
  <c r="BX74" i="22" s="1"/>
  <c r="BV74" i="22" s="1"/>
  <c r="I99" i="1"/>
  <c r="I31" i="1" s="1"/>
  <c r="AE12" i="1"/>
  <c r="G116" i="1" s="1"/>
  <c r="AF12" i="1"/>
  <c r="N12" i="1"/>
  <c r="L12" i="1"/>
  <c r="AP74" i="21"/>
  <c r="AO74" i="21"/>
  <c r="AO77" i="1"/>
  <c r="AP77" i="1"/>
  <c r="BJ66" i="1"/>
  <c r="BX76" i="1" s="1"/>
  <c r="BV76" i="1" s="1"/>
  <c r="AO70" i="22"/>
  <c r="AP70" i="22"/>
  <c r="BQ74" i="22"/>
  <c r="BQ72" i="22"/>
  <c r="BQ84" i="22"/>
  <c r="BQ75" i="22"/>
  <c r="BQ77" i="22"/>
  <c r="BQ79" i="22"/>
  <c r="BQ76" i="22"/>
  <c r="BQ80" i="22"/>
  <c r="BQ68" i="22"/>
  <c r="BQ70" i="22"/>
  <c r="BQ73" i="22"/>
  <c r="BQ83" i="22"/>
  <c r="BQ67" i="22"/>
  <c r="BQ85" i="22"/>
  <c r="BQ78" i="22"/>
  <c r="BQ69" i="22"/>
  <c r="BQ81" i="22"/>
  <c r="BQ71" i="22"/>
  <c r="BQ66" i="22"/>
  <c r="BQ82" i="22"/>
  <c r="BN69" i="1"/>
  <c r="BN72" i="1"/>
  <c r="BN75" i="1"/>
  <c r="BN78" i="1"/>
  <c r="BN81" i="1"/>
  <c r="BN71" i="1"/>
  <c r="BN79" i="1"/>
  <c r="BN84" i="1"/>
  <c r="BN87" i="1"/>
  <c r="BN80" i="1"/>
  <c r="BN77" i="1"/>
  <c r="BN74" i="1"/>
  <c r="BN86" i="1"/>
  <c r="BN82" i="1"/>
  <c r="BN68" i="1"/>
  <c r="BN76" i="1"/>
  <c r="BN73" i="1"/>
  <c r="BN85" i="1"/>
  <c r="BN83" i="1"/>
  <c r="BN70" i="1"/>
  <c r="BE69" i="1"/>
  <c r="BE72" i="1"/>
  <c r="BE75" i="1"/>
  <c r="BE78" i="1"/>
  <c r="BE70" i="1"/>
  <c r="BE74" i="1"/>
  <c r="BE77" i="1"/>
  <c r="BE73" i="1"/>
  <c r="BE76" i="1"/>
  <c r="BE68" i="1"/>
  <c r="BE79" i="1"/>
  <c r="BE80" i="1"/>
  <c r="BE83" i="1"/>
  <c r="BE87" i="1"/>
  <c r="BE84" i="1"/>
  <c r="BE85" i="1"/>
  <c r="BE82" i="1"/>
  <c r="BE81" i="1"/>
  <c r="BE71" i="1"/>
  <c r="BE86" i="1"/>
  <c r="BK72" i="1"/>
  <c r="BK80" i="1"/>
  <c r="BK70" i="1"/>
  <c r="BK81" i="1"/>
  <c r="BK82" i="1"/>
  <c r="BK76" i="1"/>
  <c r="BK78" i="1"/>
  <c r="BK83" i="1"/>
  <c r="BK75" i="1"/>
  <c r="BK79" i="1"/>
  <c r="BK71" i="1"/>
  <c r="BK73" i="1"/>
  <c r="BK85" i="1"/>
  <c r="BK86" i="1"/>
  <c r="BK69" i="1"/>
  <c r="BK68" i="1"/>
  <c r="BK74" i="1"/>
  <c r="BK87" i="1"/>
  <c r="BK84" i="1"/>
  <c r="BK77" i="1"/>
  <c r="BD77" i="21"/>
  <c r="BD67" i="21"/>
  <c r="BD70" i="21"/>
  <c r="BD80" i="21"/>
  <c r="BD73" i="21"/>
  <c r="BD76" i="21"/>
  <c r="BD83" i="21"/>
  <c r="BD68" i="21"/>
  <c r="BD69" i="21"/>
  <c r="BD78" i="21"/>
  <c r="BD66" i="21"/>
  <c r="BD75" i="21"/>
  <c r="BD71" i="21"/>
  <c r="BD72" i="21"/>
  <c r="BD79" i="21"/>
  <c r="BD81" i="21"/>
  <c r="BD84" i="21"/>
  <c r="BD85" i="21"/>
  <c r="BD74" i="21"/>
  <c r="BD82" i="21"/>
  <c r="BK64" i="21"/>
  <c r="BX75" i="21" s="1"/>
  <c r="BV75" i="21" s="1"/>
  <c r="AO83" i="21"/>
  <c r="AP83" i="21"/>
  <c r="AP66" i="21"/>
  <c r="AO66" i="21"/>
  <c r="BS72" i="22"/>
  <c r="BS84" i="22"/>
  <c r="BS70" i="22"/>
  <c r="BS82" i="22"/>
  <c r="BS66" i="22"/>
  <c r="BS67" i="22"/>
  <c r="BS68" i="22"/>
  <c r="BS76" i="22"/>
  <c r="BS78" i="22"/>
  <c r="BS77" i="22"/>
  <c r="BS79" i="22"/>
  <c r="BS80" i="22"/>
  <c r="BS75" i="22"/>
  <c r="BS83" i="22"/>
  <c r="BS73" i="22"/>
  <c r="BS85" i="22"/>
  <c r="BS81" i="22"/>
  <c r="BS71" i="22"/>
  <c r="BS74" i="22"/>
  <c r="BS69" i="22"/>
  <c r="BM64" i="22"/>
  <c r="BX77" i="22" s="1"/>
  <c r="BV77" i="22" s="1"/>
  <c r="AP85" i="21"/>
  <c r="AO85" i="21"/>
  <c r="G121" i="1"/>
  <c r="H121" i="1" s="1"/>
  <c r="BN66" i="1" l="1"/>
  <c r="BX80" i="1" s="1"/>
  <c r="BV80" i="1" s="1"/>
  <c r="BQ64" i="21"/>
  <c r="BX81" i="21" s="1"/>
  <c r="BV81" i="21" s="1"/>
  <c r="BU64" i="21"/>
  <c r="BX85" i="21" s="1"/>
  <c r="BV85" i="21" s="1"/>
  <c r="BE64" i="21"/>
  <c r="BX69" i="21" s="1"/>
  <c r="BV69" i="21" s="1"/>
  <c r="BP66" i="1"/>
  <c r="BX82" i="1" s="1"/>
  <c r="BV82" i="1" s="1"/>
  <c r="BB64" i="22"/>
  <c r="BX66" i="22" s="1"/>
  <c r="BV66" i="22" s="1"/>
  <c r="BN64" i="22"/>
  <c r="BX78" i="22" s="1"/>
  <c r="BV78" i="22" s="1"/>
  <c r="BI64" i="22"/>
  <c r="BX73" i="22" s="1"/>
  <c r="BV73" i="22" s="1"/>
  <c r="BS64" i="22"/>
  <c r="BX83" i="22" s="1"/>
  <c r="BV83" i="22" s="1"/>
  <c r="BE66" i="1"/>
  <c r="BX71" i="1" s="1"/>
  <c r="BV71" i="1" s="1"/>
  <c r="F25" i="11"/>
  <c r="E25" i="11" a="1"/>
  <c r="E25" i="11" s="1"/>
  <c r="BG64" i="21"/>
  <c r="BX71" i="21" s="1"/>
  <c r="BV71" i="21" s="1"/>
  <c r="E24" i="11" a="1"/>
  <c r="E24" i="11" s="1"/>
  <c r="F24" i="11"/>
  <c r="I103" i="22"/>
  <c r="H105" i="22"/>
  <c r="L31" i="1"/>
  <c r="M31" i="1"/>
  <c r="BS66" i="1"/>
  <c r="BX85" i="1" s="1"/>
  <c r="BV85" i="1" s="1"/>
  <c r="D28" i="11"/>
  <c r="BC64" i="21"/>
  <c r="BX67" i="21" s="1"/>
  <c r="BV67" i="21" s="1"/>
  <c r="BD64" i="22"/>
  <c r="BX68" i="22" s="1"/>
  <c r="BV68" i="22" s="1"/>
  <c r="BM64" i="21"/>
  <c r="BX77" i="21" s="1"/>
  <c r="BV77" i="21" s="1"/>
  <c r="G105" i="22"/>
  <c r="BJ64" i="21"/>
  <c r="BX74" i="21" s="1"/>
  <c r="BV74" i="21" s="1"/>
  <c r="BD64" i="21"/>
  <c r="BX68" i="21" s="1"/>
  <c r="BV68" i="21" s="1"/>
  <c r="BQ64" i="22"/>
  <c r="BX81" i="22" s="1"/>
  <c r="BV81" i="22" s="1"/>
  <c r="BL64" i="22"/>
  <c r="BX76" i="22" s="1"/>
  <c r="BV76" i="22" s="1"/>
  <c r="G103" i="21"/>
  <c r="G108" i="21" s="1"/>
  <c r="F108" i="21"/>
  <c r="BS64" i="21"/>
  <c r="BX83" i="21" s="1"/>
  <c r="BV83" i="21" s="1"/>
  <c r="BH64" i="21"/>
  <c r="BX72" i="21" s="1"/>
  <c r="BV72" i="21" s="1"/>
  <c r="BH64" i="22"/>
  <c r="BX72" i="22" s="1"/>
  <c r="BV72" i="22" s="1"/>
  <c r="P1" i="1"/>
  <c r="O36" i="1"/>
  <c r="BT64" i="21"/>
  <c r="BX84" i="21" s="1"/>
  <c r="BV84" i="21" s="1"/>
  <c r="BU64" i="22"/>
  <c r="BX85" i="22" s="1"/>
  <c r="BV85" i="22" s="1"/>
  <c r="BK64" i="22"/>
  <c r="BX75" i="22" s="1"/>
  <c r="BV75" i="22" s="1"/>
  <c r="F139" i="1"/>
  <c r="F116" i="1"/>
  <c r="H116" i="1" s="1"/>
  <c r="BG64" i="22"/>
  <c r="BX71" i="22" s="1"/>
  <c r="BV71" i="22" s="1"/>
  <c r="BK66" i="1"/>
  <c r="BX77" i="1" s="1"/>
  <c r="BV77" i="1" s="1"/>
  <c r="BH66" i="1"/>
  <c r="BX74" i="1" s="1"/>
  <c r="BV74" i="1" s="1"/>
  <c r="G109" i="21"/>
  <c r="G112" i="21" s="1"/>
  <c r="H109" i="21" s="1"/>
  <c r="I112" i="21" s="1"/>
  <c r="F112" i="21"/>
  <c r="L60" i="1"/>
  <c r="I63" i="1"/>
  <c r="AG31" i="1" l="1"/>
  <c r="N31" i="1"/>
  <c r="N32" i="1" s="1"/>
  <c r="P2" i="1" s="1"/>
  <c r="F138" i="1"/>
  <c r="F135" i="1"/>
  <c r="I135" i="1" s="1"/>
  <c r="J135" i="1" s="1"/>
  <c r="E108" i="1" s="1"/>
  <c r="J108" i="1" s="1"/>
  <c r="G135" i="1"/>
  <c r="H135" i="1" s="1"/>
  <c r="L61" i="1"/>
  <c r="G116" i="21"/>
  <c r="H103" i="21"/>
  <c r="E114" i="21"/>
  <c r="F114" i="21"/>
  <c r="G115" i="21"/>
  <c r="F116" i="21"/>
  <c r="F117" i="21" s="1"/>
  <c r="F115" i="21"/>
  <c r="J105" i="22"/>
  <c r="J2" i="1" a="1"/>
  <c r="J2" i="1" s="1"/>
  <c r="G109" i="22"/>
  <c r="G108" i="22"/>
  <c r="G107" i="22"/>
  <c r="I106" i="22" s="1"/>
  <c r="J106" i="22" s="1"/>
  <c r="L32" i="1"/>
  <c r="D11" i="11" s="1"/>
  <c r="P5" i="1"/>
  <c r="D19" i="11" s="1"/>
  <c r="P3" i="1" l="1"/>
  <c r="D15" i="11" s="1"/>
  <c r="D36" i="11" s="1"/>
  <c r="G138" i="1"/>
  <c r="G139" i="1"/>
  <c r="H139" i="1" s="1"/>
  <c r="I108" i="21"/>
  <c r="E97" i="21" a="1"/>
  <c r="E97" i="21" s="1"/>
  <c r="F11" i="11"/>
  <c r="F19" i="11" s="1"/>
  <c r="D27" i="11"/>
  <c r="D5" i="11" s="1"/>
  <c r="F15" i="11"/>
  <c r="D23" i="11"/>
  <c r="C36" i="11"/>
  <c r="E97" i="22" a="1"/>
  <c r="E97" i="22" s="1"/>
  <c r="E23" i="11" l="1" a="1"/>
  <c r="E23" i="11" s="1"/>
  <c r="F23" i="11"/>
  <c r="J97" i="21"/>
  <c r="J2" i="21" a="1"/>
  <c r="J2" i="21" s="1"/>
  <c r="H138" i="1"/>
  <c r="J97" i="22"/>
  <c r="J2" i="22" a="1"/>
  <c r="J2" i="22" s="1"/>
  <c r="E19" i="11" a="1"/>
  <c r="E19" i="11" s="1"/>
  <c r="F140" i="1" l="1"/>
  <c r="I140" i="1" s="1"/>
  <c r="J140" i="1" s="1"/>
  <c r="I142" i="1"/>
  <c r="I139" i="1" s="1"/>
  <c r="J139" i="1" s="1"/>
  <c r="I138" i="1"/>
  <c r="J138" i="1" s="1"/>
  <c r="E109" i="1" s="1"/>
  <c r="J109" i="1" s="1"/>
  <c r="D7" i="11" s="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<sst xmlns="http://schemas.openxmlformats.org/spreadsheetml/2006/main" count="3166" uniqueCount="1065">
  <si>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</si>
  <si>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</si>
  <si>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</si>
  <si>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</si>
  <si>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</si>
  <si>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</si>
  <si>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</si>
  <si>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</si>
  <si>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</si>
  <si>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</si>
  <si>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</si>
  <si>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</si>
  <si>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</si>
  <si>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</si>
  <si>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</si>
  <si>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</si>
  <si>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</si>
  <si>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</si>
  <si>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</si>
  <si>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</si>
  <si>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</si>
  <si>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</si>
  <si>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</si>
  <si>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</si>
  <si>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</si>
  <si>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</si>
  <si>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</si>
  <si>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</si>
  <si>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</si>
  <si>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</si>
  <si>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</si>
  <si>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</si>
  <si>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</si>
  <si>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</si>
  <si>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</si>
  <si>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</si>
  <si>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</si>
  <si>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</si>
  <si>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</si>
  <si>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</si>
  <si>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</si>
  <si>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</si>
  <si>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</si>
  <si>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</si>
  <si>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</si>
  <si>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</si>
  <si>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</si>
  <si>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</si>
  <si>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</si>
  <si>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</si>
  <si>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</si>
  <si>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</si>
  <si>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</si>
  <si>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</si>
  <si>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</si>
  <si>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</si>
  <si>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</si>
  <si>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</si>
  <si>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</si>
  <si>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</si>
  <si>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</si>
  <si>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</si>
  <si>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</si>
  <si>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</si>
  <si>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</si>
  <si>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05/03/2026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</si>
  <si>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</si>
  <si>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</si>
  <si>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</si>
  <si>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</si>
  <si>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</si>
  <si>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</si>
  <si>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</si>
  <si>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</si>
  <si>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</si>
  <si>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</si>
  <si>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</si>
  <si>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</si>
  <si>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</si>
  <si>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</si>
  <si>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</si>
  <si>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</si>
  <si>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</si>
  <si>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</si>
  <si>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</si>
  <si>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</si>
  <si>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</si>
  <si>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</si>
  <si>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</si>
  <si>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</si>
  <si>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</si>
  <si>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</si>
  <si>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</si>
  <si>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</si>
  <si>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</si>
  <si>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</si>
  <si>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</si>
  <si>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</si>
  <si>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</si>
  <si>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</si>
  <si>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</si>
  <si>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</si>
  <si>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</si>
  <si>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</si>
  <si>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</si>
  <si>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</si>
  <si>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</si>
  <si>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</si>
  <si>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</si>
  <si>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</si>
  <si>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</si>
  <si>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</si>
  <si>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</si>
  <si>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</si>
  <si>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</si>
  <si>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</si>
  <si>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</si>
  <si>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</si>
  <si>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</si>
  <si>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</si>
  <si>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</si>
  <si>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</si>
  <si>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</si>
  <si>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</si>
  <si>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</si>
  <si>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</si>
  <si>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</si>
  <si>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</si>
  <si>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</si>
  <si>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</si>
  <si>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</si>
  <si>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</si>
  <si>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</si>
  <si>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</si>
  <si>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</si>
  <si>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</si>
  <si>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</si>
  <si>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</si>
  <si>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</si>
  <si>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</si>
  <si>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</si>
  <si>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</si>
  <si>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</si>
  <si>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</si>
  <si>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</si>
  <si>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</si>
  <si>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</si>
  <si>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</si>
  <si>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</si>
  <si>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</si>
  <si>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</si>
  <si>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</si>
  <si>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</si>
  <si>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</si>
  <si>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</si>
  <si>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</si>
  <si>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</si>
  <si>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</si>
  <si>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</si>
  <si>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</si>
  <si>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</si>
  <si>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</si>
  <si>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</si>
  <si>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</si>
  <si>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</si>
  <si>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</si>
  <si>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</si>
  <si>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</si>
  <si>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</si>
  <si>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</si>
  <si>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</si>
  <si>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</si>
  <si>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</si>
  <si>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</si>
  <si>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</si>
  <si>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</si>
  <si>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</si>
  <si>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</si>
  <si>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</si>
  <si>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</si>
  <si>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</si>
  <si>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</si>
  <si>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</si>
  <si>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</si>
  <si>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</si>
  <si>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</si>
  <si>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</si>
  <si>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</si>
  <si>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</si>
  <si>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</si>
  <si>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</si>
  <si>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</si>
  <si>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</si>
  <si>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</si>
  <si>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</si>
  <si>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</si>
  <si>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</si>
  <si>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</si>
  <si>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</si>
  <si>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</si>
  <si>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</si>
  <si>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</si>
  <si>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</si>
  <si>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</si>
  <si>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</si>
  <si>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</si>
  <si>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</si>
  <si>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</si>
  <si>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</si>
  <si>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</si>
  <si>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</si>
  <si>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</si>
  <si>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</si>
  <si>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</si>
  <si>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</si>
  <si>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</si>
  <si>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</si>
  <si>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</si>
  <si>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</si>
  <si>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</si>
  <si>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</si>
  <si>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</si>
  <si>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</si>
  <si>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</si>
  <si>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</si>
  <si>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</si>
  <si>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</si>
  <si>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</si>
  <si>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</si>
  <si>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</si>
  <si>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</si>
  <si>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</si>
  <si>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</si>
  <si>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</si>
  <si>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</si>
  <si>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</si>
  <si>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</si>
  <si>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</si>
  <si>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</si>
  <si>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</si>
  <si>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</si>
  <si>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</si>
  <si>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</si>
  <si>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</si>
  <si>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</si>
  <si>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</si>
  <si>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</si>
  <si>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</si>
  <si>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</si>
  <si>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</si>
  <si>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</si>
  <si>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</si>
  <si>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</si>
  <si>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</si>
  <si>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</si>
  <si>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</si>
  <si>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</si>
  <si>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</si>
  <si>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</si>
  <si>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</si>
  <si>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</si>
  <si>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</si>
  <si>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</si>
  <si>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</si>
  <si>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</si>
  <si>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</si>
  <si>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</si>
  <si>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</si>
  <si>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</si>
  <si>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</si>
  <si>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</si>
  <si>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</si>
  <si>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</si>
  <si>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</si>
  <si>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</si>
  <si>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</si>
  <si>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</si>
  <si>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</si>
  <si>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</si>
  <si>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</si>
  <si>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</si>
  <si>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</si>
  <si>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</si>
  <si>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</si>
  <si>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</si>
  <si>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</si>
  <si>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</si>
  <si>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</si>
  <si>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</si>
  <si>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</si>
  <si>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</si>
  <si>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</si>
  <si>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</si>
  <si>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</si>
  <si>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</si>
  <si>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</si>
  <si>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</si>
  <si>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</si>
  <si>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</si>
  <si>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</si>
  <si>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</si>
  <si>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</si>
  <si>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</si>
  <si>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</si>
  <si>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</si>
  <si>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</si>
  <si>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</si>
  <si>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</si>
  <si>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</si>
  <si>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</si>
  <si>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</si>
  <si>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</si>
  <si>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</si>
  <si>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</si>
  <si>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</si>
  <si>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</si>
  <si>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</si>
  <si>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</si>
  <si>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</si>
  <si>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</si>
  <si>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</si>
  <si>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</si>
  <si>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</si>
  <si>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</si>
  <si>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</si>
  <si>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</si>
  <si>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</si>
  <si>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</si>
  <si>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</si>
  <si>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</si>
  <si>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</si>
  <si>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</si>
  <si>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</si>
  <si>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</si>
  <si>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</si>
  <si>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</si>
  <si>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</si>
  <si>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</si>
  <si>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</si>
  <si>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</si>
  <si>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</si>
  <si>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</si>
  <si>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</si>
  <si>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</si>
  <si>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</si>
  <si>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</si>
  <si>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</si>
  <si>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</si>
  <si>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</si>
  <si>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</si>
  <si>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</si>
  <si>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</si>
  <si>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</si>
  <si>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</si>
  <si>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</si>
  <si>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</si>
  <si>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</si>
  <si>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</si>
  <si>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</si>
  <si>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</si>
  <si>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</si>
  <si>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</si>
  <si>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</si>
  <si>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</si>
  <si>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</si>
  <si>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</si>
  <si>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</si>
  <si>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</si>
  <si>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</si>
  <si>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</si>
  <si>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</si>
  <si>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</si>
  <si>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</si>
  <si>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</si>
  <si>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</si>
  <si>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</si>
  <si>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</si>
  <si>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</si>
  <si>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</si>
  <si>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</si>
  <si>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</si>
  <si>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</si>
  <si>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</si>
  <si>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</si>
  <si>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</si>
  <si>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</si>
  <si>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</si>
  <si>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</si>
  <si>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</si>
  <si>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</si>
  <si>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</si>
  <si>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</si>
  <si>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</si>
  <si>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</si>
  <si>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</si>
  <si>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</si>
  <si>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</si>
  <si>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</si>
  <si>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</si>
  <si>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</si>
  <si>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</si>
  <si>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</si>
  <si>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</si>
  <si>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</si>
  <si>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</si>
  <si>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</si>
  <si>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</si>
  <si>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</si>
  <si>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</si>
  <si>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</si>
  <si>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</si>
  <si>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</si>
  <si>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</si>
  <si>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</si>
  <si>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</si>
  <si>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</si>
  <si>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</si>
  <si>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</si>
  <si>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</si>
  <si>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</si>
  <si>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</si>
  <si>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</si>
  <si>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</si>
  <si>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</si>
  <si>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</si>
  <si>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</si>
  <si>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</si>
  <si>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</si>
  <si>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</si>
  <si>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</si>
  <si>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</si>
  <si>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</si>
  <si>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</si>
  <si>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</si>
  <si>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</si>
  <si>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</si>
  <si>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</si>
  <si>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</si>
  <si>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</si>
  <si>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</si>
  <si>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</si>
  <si>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</si>
  <si>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</si>
  <si>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</si>
  <si>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</si>
  <si>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</si>
  <si>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</si>
  <si>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</si>
  <si>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</si>
  <si>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</si>
  <si>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</si>
  <si>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</si>
  <si>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</si>
  <si>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</si>
  <si>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</si>
  <si>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</si>
  <si>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</si>
  <si>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</si>
  <si>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</si>
  <si>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</si>
  <si>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</si>
  <si>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</si>
  <si>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</si>
  <si>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</si>
  <si>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</si>
  <si>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</si>
  <si>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</si>
  <si>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</si>
  <si>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</si>
  <si>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</si>
  <si>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</si>
  <si>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</si>
  <si>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</si>
  <si>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</si>
  <si>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</si>
  <si>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</si>
  <si>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</si>
  <si>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</si>
  <si>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</si>
  <si>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</si>
  <si>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</si>
  <si>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</si>
  <si>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</si>
  <si>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</si>
  <si>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</si>
  <si>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</si>
  <si>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</si>
  <si>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</si>
  <si>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</si>
  <si>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</si>
  <si>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</si>
  <si>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</si>
  <si>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</si>
  <si>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</si>
  <si>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</si>
  <si>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</si>
  <si>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</si>
  <si>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</si>
  <si>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</si>
  <si>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</si>
  <si>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</si>
  <si>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</si>
  <si>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</si>
  <si>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</si>
  <si>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</si>
  <si>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</si>
  <si>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</si>
  <si>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</si>
  <si>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</si>
  <si>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</si>
  <si>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</si>
  <si>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</si>
  <si>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</si>
  <si>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</si>
  <si>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</si>
  <si>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</si>
  <si>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</si>
  <si>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</si>
  <si>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</si>
  <si>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</si>
  <si>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</si>
  <si>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</si>
  <si>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</si>
  <si>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</si>
  <si>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</si>
  <si>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</si>
  <si>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</si>
  <si>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</si>
  <si>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</si>
  <si>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</si>
  <si>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</si>
  <si>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</si>
  <si>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</si>
  <si>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</si>
  <si>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</si>
  <si>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</si>
  <si>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</si>
  <si>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</si>
  <si>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</si>
  <si>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</si>
  <si>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</si>
  <si>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</si>
  <si>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</si>
  <si>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</si>
  <si>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</si>
  <si>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</si>
  <si>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</si>
  <si>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</si>
  <si>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</si>
  <si>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</si>
  <si>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</si>
  <si>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</si>
  <si>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</si>
  <si>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</si>
  <si>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</si>
  <si>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</si>
  <si>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</si>
  <si>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</si>
  <si>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</si>
  <si>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</si>
  <si>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</si>
  <si>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</si>
  <si>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</si>
  <si>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</si>
  <si>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</si>
  <si>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</si>
  <si>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</si>
  <si>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</si>
  <si>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</si>
  <si>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</si>
  <si>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</si>
  <si>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</si>
  <si>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</si>
  <si>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</si>
  <si>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</si>
  <si>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</si>
  <si>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</si>
  <si>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</si>
  <si>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</si>
  <si>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</si>
  <si>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</si>
  <si>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</si>
  <si>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</si>
  <si>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</si>
  <si>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</si>
  <si>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</si>
  <si>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</si>
  <si>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</si>
  <si>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</si>
  <si>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</si>
  <si>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</si>
  <si>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</si>
  <si>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</si>
  <si>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</si>
  <si>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</si>
  <si>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</si>
  <si>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</si>
  <si>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</si>
  <si>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</si>
  <si>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</si>
  <si>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</si>
  <si>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</si>
  <si>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</si>
  <si>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</si>
  <si>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</si>
  <si>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</si>
  <si>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</si>
  <si>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</si>
  <si>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</si>
  <si>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</si>
  <si>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</si>
  <si>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</si>
  <si>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</si>
  <si>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</si>
  <si>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</si>
  <si>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</si>
  <si>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</si>
  <si>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</si>
  <si>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</si>
  <si>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</si>
  <si>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</si>
  <si>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</si>
  <si>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</si>
  <si>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</si>
  <si>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</si>
  <si>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</si>
  <si>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</si>
  <si>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</si>
  <si>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</si>
  <si>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</si>
  <si>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</si>
  <si>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</si>
  <si>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</si>
  <si>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</si>
  <si>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</si>
  <si>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</si>
  <si>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</si>
  <si>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</si>
  <si>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</si>
  <si>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</si>
  <si>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</si>
  <si>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</si>
  <si>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</si>
  <si>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</si>
  <si>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</si>
  <si>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</si>
  <si>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</si>
  <si>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</si>
  <si>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</si>
  <si>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</si>
  <si>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</si>
  <si>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</si>
  <si>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</si>
  <si>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</si>
  <si>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</si>
  <si>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</si>
  <si>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</si>
  <si>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</si>
  <si>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</si>
  <si>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</si>
  <si>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</si>
  <si>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</si>
  <si>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</si>
  <si>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</si>
  <si>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</si>
  <si>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</si>
  <si>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</si>
  <si>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</si>
  <si>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</si>
  <si>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</si>
  <si>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</si>
  <si>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</si>
  <si>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</si>
  <si>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</si>
  <si>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</si>
  <si>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</si>
  <si>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</si>
  <si>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</si>
  <si>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</si>
  <si>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</si>
  <si>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</si>
  <si>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</si>
  <si>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</si>
  <si>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</si>
  <si>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</si>
  <si>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</si>
  <si>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</si>
  <si>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</si>
  <si>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</si>
  <si>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</si>
  <si>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</si>
  <si>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</si>
  <si>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</si>
  <si>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</si>
  <si>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</si>
  <si>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</si>
  <si>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</si>
  <si>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</si>
  <si>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</si>
  <si>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</si>
  <si>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</si>
  <si>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</si>
  <si>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</si>
  <si>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</si>
  <si>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</si>
  <si>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</si>
  <si>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</si>
  <si>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</si>
  <si>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</si>
  <si>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</si>
  <si>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</si>
  <si>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</si>
  <si>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</si>
  <si>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</si>
  <si>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</si>
  <si>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</si>
  <si>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</si>
  <si>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</si>
  <si>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</si>
  <si>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</si>
  <si>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</si>
  <si>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</si>
  <si>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</si>
  <si>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</si>
  <si>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</si>
  <si>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</si>
  <si>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</si>
  <si>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</si>
  <si>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</si>
  <si>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</si>
  <si>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</si>
  <si>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</si>
  <si>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</si>
  <si>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</si>
  <si>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</si>
  <si>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</si>
  <si>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</si>
  <si>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</si>
  <si>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</si>
  <si>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</si>
  <si>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</si>
  <si>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</si>
  <si>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</si>
  <si>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</si>
  <si>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</si>
  <si>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</si>
  <si>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</si>
  <si>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</si>
  <si>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</si>
  <si>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</si>
  <si>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</si>
  <si>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</si>
  <si>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</si>
  <si>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</si>
  <si>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</si>
  <si>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</si>
  <si>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</si>
  <si>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</si>
  <si>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</si>
  <si>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</si>
  <si>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</si>
  <si>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</si>
  <si>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</si>
  <si>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</si>
  <si>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</si>
  <si>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</si>
  <si>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</si>
  <si>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</si>
  <si>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</si>
  <si>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</si>
  <si>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</si>
  <si>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</si>
  <si>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</si>
  <si>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</si>
  <si>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</si>
  <si>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</si>
  <si>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</si>
  <si>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</si>
  <si>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</si>
  <si>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</si>
  <si>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</si>
  <si>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</si>
  <si>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</si>
  <si>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</si>
  <si>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</si>
  <si>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</si>
  <si>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</si>
  <si>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</si>
  <si>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</si>
  <si>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</si>
  <si>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</si>
  <si>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</si>
  <si>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</si>
  <si>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</si>
  <si>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</si>
  <si>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</si>
  <si>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</si>
  <si>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</si>
  <si>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</si>
  <si>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</si>
  <si>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</si>
  <si>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</si>
  <si>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</si>
  <si>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</si>
  <si>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</si>
  <si>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</si>
  <si>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</si>
  <si>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</si>
  <si>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</si>
  <si>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</si>
  <si>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</si>
  <si>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</si>
  <si>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</si>
  <si>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</si>
  <si>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</si>
  <si>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</si>
  <si>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</si>
  <si>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</si>
  <si>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</si>
  <si>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</si>
  <si>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</si>
  <si>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</si>
  <si>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</si>
  <si>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</si>
  <si>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</si>
  <si>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</si>
  <si>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</si>
  <si>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</si>
  <si>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</si>
  <si>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</si>
  <si>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</si>
  <si>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</si>
  <si>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</si>
  <si>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</si>
  <si>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</si>
  <si>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</si>
  <si>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</si>
  <si>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</si>
  <si>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</si>
  <si>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</si>
  <si>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</si>
  <si>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</si>
  <si>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</si>
  <si>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</si>
  <si>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</si>
  <si>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</si>
  <si>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</si>
  <si>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</si>
  <si>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</si>
  <si>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</si>
  <si>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</si>
  <si>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</si>
  <si>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</si>
  <si>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</si>
  <si>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</si>
  <si>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</si>
  <si>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</si>
  <si>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</si>
  <si>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</si>
  <si>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</si>
  <si>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</si>
  <si>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</si>
  <si>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</si>
  <si>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</si>
  <si>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</si>
  <si>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</si>
  <si>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</si>
  <si>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</si>
  <si>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</si>
  <si>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</si>
  <si>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</si>
  <si>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</si>
  <si>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</si>
  <si>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</si>
  <si>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</si>
  <si>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</si>
  <si>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</si>
  <si>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</si>
  <si>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</si>
  <si>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</si>
  <si>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</si>
  <si>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</si>
  <si>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</si>
  <si>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</si>
  <si>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</si>
  <si>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</si>
  <si>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</si>
  <si>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</si>
  <si>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</si>
  <si>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</si>
  <si>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</si>
  <si>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</si>
  <si>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</si>
  <si>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</si>
  <si>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</si>
  <si>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</si>
  <si>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</si>
  <si>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</si>
  <si>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</si>
  <si>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</si>
  <si>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</si>
  <si>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</si>
  <si>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</si>
  <si>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</si>
  <si>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</si>
  <si>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</si>
  <si>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</si>
  <si>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</si>
  <si>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</si>
  <si>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</si>
  <si>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</si>
  <si>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</si>
  <si>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</si>
  <si>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</si>
  <si>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</si>
  <si>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</si>
  <si>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</si>
  <si>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</si>
  <si>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</si>
  <si>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</si>
  <si>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</si>
  <si>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</si>
  <si>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</si>
  <si>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</si>
  <si>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</si>
  <si>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</si>
  <si>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</si>
  <si>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</si>
  <si>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</si>
  <si>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</si>
  <si>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</si>
  <si>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</si>
  <si>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</si>
  <si>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</si>
  <si>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</si>
  <si>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</si>
  <si>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</si>
  <si>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</si>
  <si>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</si>
  <si>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</si>
  <si>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</si>
  <si>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</si>
  <si>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</si>
  <si>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</si>
  <si>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</si>
  <si>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</si>
  <si>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</si>
  <si>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</si>
  <si>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</si>
  <si>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</si>
  <si>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</si>
  <si>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</si>
  <si>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</si>
  <si>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</si>
  <si>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</si>
  <si>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</si>
  <si>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</si>
  <si>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</si>
  <si>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</si>
  <si>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</si>
  <si>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</si>
  <si>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</si>
  <si>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</si>
  <si>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</si>
  <si>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</si>
  <si>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</si>
  <si>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</si>
  <si>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</si>
  <si>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</si>
  <si>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</si>
  <si>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</si>
  <si>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</si>
  <si>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</si>
  <si>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</si>
  <si>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</si>
  <si>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</si>
  <si>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</si>
  <si>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</si>
  <si>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</si>
  <si>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</si>
  <si>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</si>
  <si>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</si>
  <si>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</si>
  <si>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</si>
  <si>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</si>
  <si>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</si>
  <si>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</si>
  <si>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</si>
  <si>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</si>
  <si>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</si>
  <si>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</si>
  <si>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</si>
  <si>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</si>
  <si>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</si>
  <si>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</si>
  <si>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</si>
  <si>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</si>
  <si>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</si>
  <si>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</si>
  <si>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</si>
  <si>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</si>
  <si>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</si>
  <si>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</si>
  <si>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</si>
  <si>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</si>
  <si>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</si>
  <si>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</si>
  <si>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</si>
  <si>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</si>
  <si>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</si>
  <si>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</si>
  <si>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</si>
  <si>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</si>
  <si>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</si>
  <si>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</si>
  <si>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</si>
  <si>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</si>
  <si>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</si>
  <si>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</si>
  <si>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</si>
  <si>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</si>
  <si>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</si>
  <si>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</si>
  <si>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</si>
  <si>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</si>
  <si>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</si>
  <si>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</si>
  <si>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</si>
  <si>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</si>
  <si>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</si>
  <si>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</si>
  <si>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</si>
  <si>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</si>
  <si>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</si>
  <si>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</si>
  <si>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</si>
  <si>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</si>
  <si>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</si>
  <si>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</si>
  <si>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</si>
  <si>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</si>
  <si>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</si>
  <si>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</si>
  <si>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</si>
  <si>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</si>
  <si>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</si>
  <si>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</si>
  <si>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</si>
  <si>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</si>
  <si>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</si>
  <si>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</si>
  <si>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</si>
  <si>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</si>
  <si>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 xml:space="preserve">Dwelling Pocock </t>
  </si>
  <si>
    <t>George Drewett</t>
  </si>
  <si>
    <t>PP-14754784</t>
  </si>
  <si>
    <t>George Drewett (Farm Consultant)</t>
  </si>
  <si>
    <t>06/03/2026</t>
  </si>
  <si>
    <t>Residential</t>
  </si>
  <si>
    <t>Between 1 - 9 dwellings</t>
  </si>
  <si>
    <t>No</t>
  </si>
  <si>
    <t>Within 500m of site boundary</t>
  </si>
  <si>
    <t xml:space="preserve">Priority Habitat Inventory - Deciduous Woodland (England) (NE UID: 9b7cbcff-16da-4295-9340-ff8cde074e02)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</si>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</sst>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0.38049855999999999</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0.43026333997279437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4" Type="http://schemas.openxmlformats.org/officeDocument/2006/relationships/image" Target="../media/image5.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701040</xdr:colOff>
      <xdr:row>8</xdr:row>
      <xdr:rowOff>49530</xdr:rowOff>
    </xdr:from>
    <xdr:ext cx="3867150"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srcRect l="23827"/>
        <a:stretch>
          <a:fillRect/>
        </a:stretch>
      </xdr:blipFill>
      <xdr:spPr>
        <a:xfrm>
          <a:off x="4177665" y="2535555"/>
          <a:ext cx="3867150" cy="3810000"/>
        </a:xfrm>
        <a:prstGeom prst="rect">
          <a:avLst/>
        </a:prstGeom>
      </xdr:spPr>
    </xdr:pic>
    <xdr:clientData/>
  </xdr:oneCellAnchor>
  <xdr:oneCellAnchor>
    <xdr:from>
      <xdr:col>4</xdr:col>
      <xdr:colOff>0</xdr:colOff>
      <xdr:row>8</xdr:row>
      <xdr:rowOff>0</xdr:rowOff>
    </xdr:from>
    <xdr:ext cx="5076825" cy="381000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0" y="0"/>
          <a:ext cx="5076825" cy="3810000"/>
        </a:xfrm>
        <a:prstGeom prst="rect">
          <a:avLst/>
        </a:prstGeom>
      </xdr:spPr>
    </xdr:pic>
    <xdr:clientData/>
  </xdr:oneCellAnchor>
  <xdr:oneCellAnchor>
    <xdr:from>
      <xdr:col>3</xdr:col>
      <xdr:colOff>0</xdr:colOff>
      <xdr:row>10</xdr:row>
      <xdr:rowOff>0</xdr:rowOff>
    </xdr:from>
    <xdr:ext cx="5076825" cy="3810000"/>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stretch>
          <a:fillRect/>
        </a:stretch>
      </xdr:blipFill>
      <xdr:spPr>
        <a:xfrm>
          <a:off x="0" y="0"/>
          <a:ext cx="5076825" cy="3810000"/>
        </a:xfrm>
        <a:prstGeom prst="rect">
          <a:avLst/>
        </a:prstGeom>
      </xdr:spPr>
    </xdr:pic>
    <xdr:clientData/>
  </xdr:oneCellAnchor>
  <xdr:oneCellAnchor>
    <xdr:from>
      <xdr:col>4</xdr:col>
      <xdr:colOff>0</xdr:colOff>
      <xdr:row>10</xdr:row>
      <xdr:rowOff>0</xdr:rowOff>
    </xdr:from>
    <xdr:ext cx="5076825" cy="381000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opLeftCell="A7"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20" width="8.85546875" hidden="1" customWidth="1"/>
    <col min="21" max="16384" width="8.8554687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4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7.95"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3" zoomScale="80" zoomScaleNormal="80" workbookViewId="0"/>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2" width="8.85546875" hidden="1" customWidth="1"/>
    <col min="13" max="16384" width="8.85546875" hidden="1"/>
  </cols>
  <sheetData>
    <row r="1" spans="1:11" ht="15" customHeight="1">
      <c r="A1" s="520"/>
      <c r="B1" s="520"/>
      <c r="C1" s="520"/>
      <c r="D1" s="520"/>
      <c r="E1" s="520"/>
      <c r="F1" s="520"/>
      <c r="G1" s="520"/>
      <c r="H1" s="520"/>
      <c r="I1" s="520"/>
      <c r="J1" s="520"/>
      <c r="K1" s="520"/>
    </row>
    <row r="2" spans="1:11" ht="32.450000000000003"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486</v>
      </c>
      <c r="E6" s="520"/>
      <c r="F6" s="520"/>
      <c r="G6" s="520"/>
      <c r="H6" s="520"/>
      <c r="I6" s="520"/>
      <c r="J6" s="520"/>
      <c r="K6" s="520"/>
    </row>
    <row r="7" spans="1:11" ht="42" customHeight="1">
      <c r="A7" s="520"/>
      <c r="B7" s="441" t="s">
        <v>22</v>
      </c>
      <c r="C7" s="440"/>
      <c r="D7" s="1046" t="s">
        <v>1055</v>
      </c>
      <c r="E7" s="520"/>
      <c r="F7" s="520"/>
      <c r="G7" s="520"/>
      <c r="H7" s="520"/>
      <c r="I7" s="520"/>
      <c r="J7" s="520"/>
      <c r="K7" s="520"/>
    </row>
    <row r="8" spans="1:11" ht="42" customHeight="1">
      <c r="A8" s="520"/>
      <c r="B8" s="441" t="s">
        <v>23</v>
      </c>
      <c r="C8" s="440"/>
      <c r="D8" s="1046" t="s">
        <v>1056</v>
      </c>
      <c r="E8" s="520"/>
      <c r="F8" s="520"/>
      <c r="G8" s="520"/>
      <c r="H8" s="520"/>
      <c r="I8" s="520"/>
      <c r="J8" s="520"/>
      <c r="K8" s="520"/>
    </row>
    <row r="9" spans="1:11" ht="42" customHeight="1">
      <c r="A9" s="520"/>
      <c r="B9" s="441" t="s">
        <v>24</v>
      </c>
      <c r="C9" s="440"/>
      <c r="D9" s="767" t="s">
        <v>1057</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 customHeight="1">
      <c r="A16" s="520"/>
      <c r="B16" s="639"/>
      <c r="C16" s="639"/>
      <c r="D16" s="979"/>
      <c r="E16" s="520"/>
      <c r="F16" s="520"/>
      <c r="G16" s="520"/>
      <c r="H16" s="520"/>
      <c r="I16" s="520"/>
      <c r="J16" s="520"/>
      <c r="K16" s="520"/>
    </row>
    <row r="17" spans="1:11" ht="40.9" customHeight="1">
      <c r="A17" s="520"/>
      <c r="B17" s="437" t="s">
        <v>32</v>
      </c>
      <c r="C17" s="633" t="s">
        <v>33</v>
      </c>
      <c r="D17" s="1048">
        <v>0</v>
      </c>
      <c r="E17" s="432" t="str">
        <f>IF(D17=0,"","Unit increase Targets must be agreed with LPA ⚠")</f>
        <v/>
      </c>
      <c r="F17" s="432"/>
      <c r="G17" s="432"/>
      <c r="H17" s="432"/>
      <c r="I17" s="432"/>
      <c r="J17" s="520"/>
      <c r="K17" s="520"/>
    </row>
    <row r="18" spans="1:11" ht="40.9" customHeight="1">
      <c r="A18" s="520"/>
      <c r="B18" s="436"/>
      <c r="C18" s="634" t="s">
        <v>34</v>
      </c>
      <c r="D18" s="1049">
        <v>0</v>
      </c>
      <c r="E18" s="432" t="str">
        <f>IF(D18=0,"","Unit increase Targets must be agreed with LPA ⚠")</f>
        <v/>
      </c>
      <c r="F18" s="432"/>
      <c r="G18" s="432"/>
      <c r="H18" s="432"/>
      <c r="I18" s="432"/>
      <c r="J18" s="520"/>
      <c r="K18" s="520"/>
    </row>
    <row r="19" spans="1:11" ht="40.9" customHeight="1">
      <c r="A19" s="520"/>
      <c r="B19" s="435"/>
      <c r="C19" s="635" t="s">
        <v>35</v>
      </c>
      <c r="D19" s="1050">
        <v>0</v>
      </c>
      <c r="E19" s="432" t="str">
        <f>IF(D19=0,"","Unit increase Targets must be agreed with LPA ⚠")</f>
        <v/>
      </c>
      <c r="F19" s="432"/>
      <c r="G19" s="432"/>
      <c r="H19" s="432"/>
      <c r="I19" s="432"/>
      <c r="J19" s="520"/>
      <c r="K19" s="520"/>
    </row>
    <row r="20" spans="1:11" ht="23.45" customHeight="1">
      <c r="A20" s="520"/>
      <c r="B20" s="520"/>
      <c r="C20" s="520"/>
      <c r="D20" s="520"/>
      <c r="E20" s="639"/>
      <c r="F20" s="639"/>
      <c r="G20" s="639"/>
      <c r="H20" s="639"/>
      <c r="I20" s="639"/>
      <c r="J20" s="520"/>
      <c r="K20" s="520"/>
    </row>
    <row r="21" spans="1:11" ht="34.15" customHeight="1">
      <c r="A21" s="520"/>
      <c r="B21" s="431" t="s">
        <v>36</v>
      </c>
      <c r="C21" s="431"/>
      <c r="D21" s="431"/>
      <c r="E21" s="639"/>
      <c r="F21" s="639"/>
      <c r="G21" s="639"/>
      <c r="H21" s="639"/>
      <c r="I21" s="639"/>
      <c r="J21" s="520"/>
      <c r="K21" s="520"/>
    </row>
    <row r="22" spans="1:11" ht="40.9" customHeight="1">
      <c r="A22" s="520"/>
      <c r="B22" s="443" t="s">
        <v>37</v>
      </c>
      <c r="C22" s="442"/>
      <c r="D22" s="1045"/>
      <c r="E22" s="639"/>
      <c r="F22" s="639"/>
      <c r="G22" s="639"/>
      <c r="H22" s="639"/>
      <c r="I22" s="639"/>
      <c r="J22" s="520"/>
      <c r="K22" s="520"/>
    </row>
    <row r="23" spans="1:11" ht="40.9" customHeight="1">
      <c r="A23" s="520"/>
      <c r="B23" s="439" t="s">
        <v>38</v>
      </c>
      <c r="C23" s="438"/>
      <c r="D23" s="768"/>
      <c r="E23" s="639"/>
      <c r="F23" s="639"/>
      <c r="G23" s="639"/>
      <c r="H23" s="639"/>
      <c r="I23" s="639"/>
      <c r="J23" s="520"/>
      <c r="K23" s="520"/>
    </row>
    <row r="24" spans="1:11" ht="40.9" customHeight="1">
      <c r="A24" s="520"/>
      <c r="B24" s="520"/>
      <c r="C24" s="520"/>
      <c r="D24" s="520"/>
      <c r="E24" s="520"/>
      <c r="F24" s="680"/>
      <c r="G24" s="680"/>
      <c r="H24" s="680"/>
      <c r="I24" s="680"/>
      <c r="J24" s="520"/>
      <c r="K24" s="520"/>
    </row>
    <row r="25" spans="1:11" ht="40.9" hidden="1" customHeight="1">
      <c r="A25" s="520"/>
      <c r="B25" s="520"/>
      <c r="C25" s="520"/>
      <c r="D25" s="520"/>
      <c r="E25" s="520"/>
      <c r="F25" s="680"/>
      <c r="G25" s="680"/>
      <c r="H25" s="680"/>
      <c r="I25" s="680"/>
      <c r="J25" s="520"/>
      <c r="K25" s="520"/>
    </row>
    <row r="26" spans="1:11" ht="40.9" hidden="1" customHeight="1">
      <c r="A26" s="520"/>
      <c r="B26" s="520"/>
      <c r="C26" s="520"/>
      <c r="D26" s="520"/>
      <c r="E26" s="520"/>
      <c r="F26" s="680"/>
      <c r="G26" s="680"/>
      <c r="H26" s="680"/>
      <c r="I26" s="680"/>
      <c r="J26" s="520"/>
      <c r="K26" s="520"/>
    </row>
    <row r="27" spans="1:11" ht="40.9" hidden="1" customHeight="1">
      <c r="A27" s="520"/>
      <c r="B27" s="520"/>
      <c r="C27" s="520"/>
      <c r="D27" s="520"/>
      <c r="E27" s="520"/>
      <c r="F27" s="680"/>
      <c r="G27" s="680"/>
      <c r="H27" s="680"/>
      <c r="I27" s="680"/>
      <c r="J27" s="520"/>
      <c r="K27" s="520"/>
    </row>
    <row r="28" spans="1:11" ht="36.6" hidden="1" customHeight="1">
      <c r="A28" s="520"/>
      <c r="B28" s="520"/>
      <c r="C28" s="520"/>
      <c r="D28" s="520"/>
      <c r="E28" s="520"/>
      <c r="F28" s="520"/>
      <c r="G28" s="520"/>
      <c r="H28" s="520"/>
      <c r="I28" s="520"/>
      <c r="J28" s="520"/>
      <c r="K28" s="520"/>
    </row>
    <row r="29" spans="1:11" ht="14.45" hidden="1" customHeight="1">
      <c r="A29" s="520"/>
      <c r="B29" s="520"/>
      <c r="C29" s="520"/>
      <c r="D29" s="520"/>
      <c r="E29" s="520"/>
      <c r="F29" s="520"/>
      <c r="G29" s="520"/>
      <c r="H29" s="520"/>
      <c r="I29" s="520"/>
      <c r="J29" s="520"/>
      <c r="K29" s="520"/>
    </row>
    <row r="30" spans="1:11" ht="14.45" hidden="1" customHeight="1">
      <c r="A30" s="520"/>
      <c r="B30" s="520"/>
      <c r="C30" s="520"/>
      <c r="D30" s="520"/>
      <c r="E30" s="520"/>
      <c r="F30" s="520"/>
      <c r="G30" s="520"/>
      <c r="H30" s="520"/>
      <c r="I30" s="520"/>
      <c r="J30" s="520"/>
      <c r="K30" s="520"/>
    </row>
    <row r="31" spans="1:11" ht="14.45" hidden="1" customHeight="1">
      <c r="A31" s="520"/>
      <c r="B31" s="520"/>
      <c r="C31" s="520"/>
      <c r="D31" s="520"/>
      <c r="E31" s="520"/>
      <c r="F31" s="520"/>
      <c r="G31" s="520"/>
      <c r="H31" s="520"/>
      <c r="I31" s="520"/>
      <c r="J31" s="520"/>
      <c r="K31" s="520"/>
    </row>
    <row r="32" spans="1:11" ht="14.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45" hidden="1" customHeight="1">
      <c r="A34" s="520"/>
      <c r="B34" s="520"/>
      <c r="C34" s="520"/>
      <c r="D34" s="520"/>
      <c r="E34" s="520"/>
      <c r="F34" s="520"/>
      <c r="G34" s="520"/>
      <c r="H34" s="520"/>
      <c r="I34" s="520"/>
      <c r="J34" s="520"/>
      <c r="K34" s="520"/>
    </row>
    <row r="35" spans="1:11" ht="14.45" hidden="1" customHeight="1">
      <c r="A35" s="520"/>
      <c r="B35" s="520"/>
      <c r="C35" s="520"/>
      <c r="D35" s="520"/>
      <c r="E35" s="520"/>
      <c r="F35" s="520"/>
      <c r="G35" s="520"/>
      <c r="H35" s="520"/>
      <c r="I35" s="520"/>
      <c r="J35" s="520"/>
      <c r="K35" s="520"/>
    </row>
    <row r="36" spans="1:11" ht="14.45" hidden="1" customHeight="1">
      <c r="A36" s="520"/>
      <c r="B36" s="520"/>
      <c r="C36" s="520"/>
      <c r="D36" s="520"/>
      <c r="E36" s="520"/>
      <c r="F36" s="520"/>
      <c r="G36" s="520"/>
      <c r="H36" s="520"/>
      <c r="I36" s="520"/>
      <c r="J36" s="520"/>
      <c r="K36" s="520"/>
    </row>
    <row r="37" spans="1:11" ht="14.45" hidden="1" customHeight="1">
      <c r="A37" s="520"/>
      <c r="B37" s="520"/>
      <c r="C37" s="520"/>
      <c r="D37" s="520"/>
      <c r="E37" s="520"/>
      <c r="F37" s="520"/>
      <c r="G37" s="520"/>
      <c r="H37" s="520"/>
      <c r="I37" s="520"/>
      <c r="J37" s="520"/>
      <c r="K37" s="520"/>
    </row>
    <row r="38" spans="1:11" ht="14.45" hidden="1" customHeight="1"/>
    <row r="39" spans="1:11" ht="14.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14" zoomScale="80" zoomScaleNormal="80" workbookViewId="0"/>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9" width="8.85546875" hidden="1" customWidth="1"/>
    <col min="20" max="16384" width="8.8554687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 xml:space="preserve">Dwelling Pocock </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1058</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1644.9476</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17. Number of dwellings proposed within the development site</v>
      </c>
      <c r="C9" s="638" t="s">
        <v>1059</v>
      </c>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1060</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1061</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150000000000006" customHeight="1">
      <c r="A13" s="520"/>
      <c r="B13" s="531" t="s">
        <v>47</v>
      </c>
      <c r="C13" s="424" t="s">
        <v>1062</v>
      </c>
      <c r="D13" s="423"/>
      <c r="E13" s="520"/>
      <c r="F13" s="520"/>
      <c r="G13" s="520"/>
      <c r="H13" s="520"/>
      <c r="I13" s="520"/>
      <c r="J13" s="520"/>
      <c r="K13" s="520"/>
      <c r="L13" s="520"/>
      <c r="M13" s="520"/>
      <c r="N13" s="520"/>
    </row>
    <row r="14" spans="1:14" ht="79.150000000000006" customHeight="1">
      <c r="A14" s="520"/>
      <c r="B14" s="526" t="s">
        <v>48</v>
      </c>
      <c r="C14" s="422" t="s">
        <v>1063</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1060</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1064</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c r="A20" s="520"/>
      <c r="B20" s="531" t="s">
        <v>53</v>
      </c>
      <c r="C20" s="647" t="s">
        <v>65</v>
      </c>
      <c r="D20" s="1062" t="str">
        <f>IF(C20="","Walkover date required ▲","Site walkover data valid until "&amp;TEXT(EDATE(C20,6),"dd/mm/yy"))</f>
        <v>Site walkover data valid until 05/09/26</v>
      </c>
      <c r="E20" s="520"/>
      <c r="F20" s="520"/>
      <c r="G20" s="520"/>
      <c r="H20" s="520"/>
      <c r="I20" s="520"/>
      <c r="J20" s="520"/>
      <c r="K20" s="520"/>
      <c r="L20" s="520"/>
      <c r="M20" s="520"/>
      <c r="N20" s="520"/>
    </row>
    <row r="21" spans="1:14" ht="39.6" customHeight="1">
      <c r="A21" s="520"/>
      <c r="B21" s="526" t="s">
        <v>54</v>
      </c>
      <c r="C21" s="1038" t="s">
        <v>1056</v>
      </c>
      <c r="D21" s="1039"/>
      <c r="E21" s="520"/>
      <c r="F21" s="520"/>
      <c r="G21" s="520"/>
      <c r="H21" s="520"/>
      <c r="I21" s="520"/>
      <c r="J21" s="520"/>
      <c r="K21" s="520"/>
      <c r="L21" s="520"/>
      <c r="M21" s="520"/>
      <c r="N21" s="520"/>
    </row>
    <row r="22" spans="1:14" ht="26.45" customHeight="1">
      <c r="A22" s="520"/>
      <c r="B22" s="542" t="s">
        <v>55</v>
      </c>
      <c r="C22" s="520"/>
      <c r="D22" s="520"/>
      <c r="E22" s="520"/>
      <c r="F22" s="520"/>
      <c r="G22" s="520"/>
      <c r="H22" s="520"/>
      <c r="I22" s="520"/>
      <c r="J22" s="520"/>
      <c r="K22" s="520"/>
      <c r="L22" s="520"/>
      <c r="M22" s="520"/>
      <c r="N22" s="520"/>
    </row>
    <row r="23" spans="1:14" ht="56.45" customHeight="1">
      <c r="A23" s="520"/>
      <c r="B23" s="646" t="s">
        <v>56</v>
      </c>
      <c r="C23" s="1036"/>
      <c r="D23" s="1037"/>
      <c r="E23" s="520"/>
      <c r="F23" s="520"/>
      <c r="G23" s="520"/>
      <c r="H23" s="520"/>
      <c r="I23" s="520"/>
      <c r="J23" s="520"/>
      <c r="K23" s="520"/>
      <c r="L23" s="520"/>
      <c r="M23" s="520"/>
      <c r="N23" s="520"/>
    </row>
    <row r="24" spans="1:14" ht="14.45" customHeight="1">
      <c r="A24" s="520"/>
      <c r="B24" s="520"/>
      <c r="C24" s="520"/>
      <c r="D24" s="520"/>
      <c r="E24" s="520"/>
      <c r="F24" s="520"/>
      <c r="G24" s="520"/>
      <c r="H24" s="520"/>
      <c r="I24" s="520"/>
      <c r="J24" s="520"/>
      <c r="K24" s="520"/>
      <c r="L24" s="520"/>
      <c r="M24" s="520"/>
      <c r="N24" s="520"/>
    </row>
    <row r="25" spans="1:14" ht="14.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XFD9" sqref="XFD9"/>
    </sheetView>
  </sheetViews>
  <sheetFormatPr defaultColWidth="8.85546875" defaultRowHeight="15" zeroHeight="1"/>
  <cols>
    <col min="1" max="1" width="3.42578125" style="520" customWidth="1"/>
    <col min="2" max="2" width="16.42578125" style="520" bestFit="1" customWidth="1"/>
    <col min="3" max="3" width="32.28515625" style="520" bestFit="1" customWidth="1"/>
    <col min="4" max="5" width="89.85546875" style="520" customWidth="1"/>
    <col min="6" max="7" width="8.85546875" style="520" customWidth="1"/>
    <col min="8" max="16382" width="8.85546875" style="520" hidden="1" customWidth="1"/>
    <col min="16383" max="16384" width="8.85546875" style="520" customWidth="1"/>
  </cols>
  <sheetData>
    <row r="1" spans="2:34" ht="15" customHeight="1"/>
    <row r="2" spans="2:34" ht="24.6" customHeight="1">
      <c r="B2" s="420" t="s">
        <v>39</v>
      </c>
      <c r="C2" s="419"/>
      <c r="D2" s="741" t="str">
        <f>IF('2. Site Details'!D4="","Enter site name on 2. Site Details",'2. Site Details'!D4)</f>
        <v xml:space="preserve">Dwelling Pocock </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c r="B3" s="417" t="s">
        <v>16</v>
      </c>
      <c r="C3" s="416"/>
      <c r="D3" s="742" t="s">
        <v>57</v>
      </c>
      <c r="E3" s="418"/>
    </row>
    <row r="4" spans="2:34" ht="24.6" customHeight="1"/>
    <row r="5" spans="2:34" ht="31.15" customHeight="1">
      <c r="B5" s="543" t="s">
        <v>58</v>
      </c>
      <c r="C5" s="545"/>
      <c r="D5" s="415" t="s">
        <v>59</v>
      </c>
      <c r="E5" s="415"/>
    </row>
    <row r="6" spans="2:34" ht="15" customHeight="1"/>
    <row r="7" spans="2:34" ht="30.6" customHeight="1">
      <c r="B7" s="672" t="s">
        <v>60</v>
      </c>
      <c r="C7" s="673" t="s">
        <v>61</v>
      </c>
      <c r="D7" s="673" t="s">
        <v>62</v>
      </c>
      <c r="E7" s="674" t="s">
        <v>63</v>
      </c>
    </row>
    <row r="8" spans="2:34" ht="33" customHeight="1">
      <c r="B8" s="414">
        <v>1</v>
      </c>
      <c r="C8" s="653" t="s">
        <v>64</v>
      </c>
      <c r="D8" s="877" t="s">
        <v>65</v>
      </c>
      <c r="E8" s="878" t="s">
        <v>65</v>
      </c>
    </row>
    <row r="9" spans="2:34" ht="303.75" customHeight="1">
      <c r="B9" s="413"/>
      <c r="C9" s="671" t="str">
        <f>IF('5. Area Habitats'!D11=0,"",'5. Area Habitats'!D11)</f>
        <v>Developed land; sealed surface</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t="s">
        <v>65</v>
      </c>
      <c r="E10" s="878" t="s">
        <v>65</v>
      </c>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Modified grassland</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0.38049855999999999</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c r="A2" s="520"/>
      <c r="B2" s="566" t="s">
        <v>68</v>
      </c>
      <c r="C2" s="409" t="str">
        <f>IF('2. Site Details'!D4="","Enter site name on 2. Site Details",'2. Site Details'!D4)</f>
        <v xml:space="preserve">Dwelling Pocock </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c r="A3" s="520"/>
      <c r="B3" s="568" t="s">
        <v>16</v>
      </c>
      <c r="C3" s="397" t="s">
        <v>71</v>
      </c>
      <c r="D3" s="396"/>
      <c r="E3" s="520"/>
      <c r="F3" s="404"/>
      <c r="G3" s="403"/>
      <c r="H3" s="402"/>
      <c r="I3" s="567"/>
      <c r="J3" s="398"/>
      <c r="K3" s="398"/>
      <c r="L3" s="398"/>
      <c r="M3" s="398"/>
      <c r="N3" s="567"/>
      <c r="O3" s="569" t="s">
        <v>72</v>
      </c>
      <c r="P3" s="757">
        <f>IFERROR(L61, "Error ▲")</f>
        <v>4.9764779972794361E-2</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c r="A5" s="571"/>
      <c r="B5" s="520"/>
      <c r="C5" s="520"/>
      <c r="D5" s="520"/>
      <c r="E5" s="520"/>
      <c r="F5" s="404"/>
      <c r="G5" s="403"/>
      <c r="H5" s="402"/>
      <c r="I5" s="567"/>
      <c r="J5" s="398"/>
      <c r="K5" s="398"/>
      <c r="L5" s="398"/>
      <c r="M5" s="398"/>
      <c r="N5" s="567"/>
      <c r="O5" s="572" t="s">
        <v>74</v>
      </c>
      <c r="P5" s="758">
        <f>IFERROR((P1+L61+L89)-L32, "Error ▲")</f>
        <v>4.9764779972794382E-2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4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6" customHeight="1">
      <c r="A11" s="575"/>
      <c r="B11" s="743">
        <v>1</v>
      </c>
      <c r="C11" s="738" t="s">
        <v>224</v>
      </c>
      <c r="D11" s="368" t="s">
        <v>350</v>
      </c>
      <c r="E11" s="367"/>
      <c r="F11" s="366" t="s">
        <v>188</v>
      </c>
      <c r="G11" s="365"/>
      <c r="H11" s="364"/>
      <c r="I11" s="785">
        <v>693.70119999999997</v>
      </c>
      <c r="J11" s="803">
        <v>693.70119999999997</v>
      </c>
      <c r="K11" s="787">
        <v>0</v>
      </c>
      <c r="L11" s="886">
        <f t="shared" ref="L11:L30" si="0">IF(C11="","",IFERROR(IF(I11="","",((I11/10000)*V11*X11)*AD11),"Error ▲"))</f>
        <v>0</v>
      </c>
      <c r="M11" s="886">
        <f t="shared" ref="M11:M30" si="1">IF(I11="","",IF(J11+K11&gt;I11,"Area Error ▲",I11-J11-K11))</f>
        <v>0</v>
      </c>
      <c r="N11" s="887">
        <f t="shared" ref="N11:N30" si="2">IFERROR(IF(I11="","",IF(M11="Area Error ▲","Area Error ▲",((M11/10000)*V11*X11)*AD11)),"This intervention is not permitted within the SSM ▲")</f>
        <v>0</v>
      </c>
      <c r="O11" s="553"/>
      <c r="P11" s="501"/>
      <c r="Q11" s="520"/>
      <c r="R11" s="410"/>
      <c r="S11" s="520"/>
      <c r="T11" s="363" t="str">
        <f>IF(C11="","",VLOOKUP(D11,'9. All Habitats + Multipliers'!$C$4:$K$102,5,FALSE))</f>
        <v>V.Low</v>
      </c>
      <c r="U11" s="362"/>
      <c r="V11" s="580">
        <f>IF(T11="","",VLOOKUP(T11,'11. Lists'!$B$47:$D$49,2,FALSE))</f>
        <v>0</v>
      </c>
      <c r="W11" s="669" t="str">
        <f>IF(C11="","",VLOOKUP(D11,'10. Condition and Temporal'!$B$6:$C$103,2,FALSE))</f>
        <v>N/A - Other</v>
      </c>
      <c r="X11" s="580">
        <f>IF(W11="","",VLOOKUP(W11,'11. Lists'!$F$47:$G$51,2,FALSE))</f>
        <v>0</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0</v>
      </c>
      <c r="AF11" s="779">
        <f t="shared" ref="AF11:AF30" si="5">IF(D11="","",((K11/10000)*V11*X11)*AD11)</f>
        <v>0</v>
      </c>
      <c r="AG11" s="582">
        <f t="shared" ref="AG11:AG31" si="6">IF(D11="","",M11)</f>
        <v>0</v>
      </c>
      <c r="AH11" s="989" t="str">
        <f>IF(T11="","",VLOOKUP(T11,'11. Lists'!$B$47:$D$49,3,FALSE))</f>
        <v>Compensation Not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6" customHeight="1">
      <c r="A12" s="520"/>
      <c r="B12" s="744">
        <v>2</v>
      </c>
      <c r="C12" s="738" t="s">
        <v>218</v>
      </c>
      <c r="D12" s="361" t="s">
        <v>322</v>
      </c>
      <c r="E12" s="360"/>
      <c r="F12" s="366" t="s">
        <v>188</v>
      </c>
      <c r="G12" s="365"/>
      <c r="H12" s="364"/>
      <c r="I12" s="785">
        <v>951.24639999999999</v>
      </c>
      <c r="J12" s="786">
        <v>951.24639999999999</v>
      </c>
      <c r="K12" s="787">
        <v>0</v>
      </c>
      <c r="L12" s="781">
        <f t="shared" si="0"/>
        <v>0.38049855999999999</v>
      </c>
      <c r="M12" s="781">
        <f t="shared" si="1"/>
        <v>0</v>
      </c>
      <c r="N12" s="836">
        <f t="shared" si="2"/>
        <v>0</v>
      </c>
      <c r="O12" s="554"/>
      <c r="P12" s="499"/>
      <c r="Q12" s="520"/>
      <c r="R12" s="410"/>
      <c r="S12" s="520"/>
      <c r="T12" s="363" t="str">
        <f>IF(C12="","",VLOOKUP(D12,'9. All Habitats + Multipliers'!$C$4:$K$102,5,FALSE))</f>
        <v>Low</v>
      </c>
      <c r="U12" s="362"/>
      <c r="V12" s="580">
        <f>IF(T12="","",VLOOKUP(T12,'11. Lists'!$B$47:$D$49,2,FALSE))</f>
        <v>2</v>
      </c>
      <c r="W12" s="669" t="str">
        <f>IF(C12="","",VLOOKUP(D12,'10. Condition and Temporal'!$B$6:$C$103,2,FALSE))</f>
        <v>Moderate</v>
      </c>
      <c r="X12" s="580">
        <f>IF(W12="","",VLOOKUP(W12,'11. Lists'!$F$47:$G$51,2,FALSE))</f>
        <v>2</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0.38049855999999999</v>
      </c>
      <c r="AF12" s="779">
        <f t="shared" si="5"/>
        <v>0</v>
      </c>
      <c r="AG12" s="582">
        <f t="shared" si="6"/>
        <v>0</v>
      </c>
      <c r="AH12" s="989" t="str">
        <f>IF(T12="","",VLOOKUP(T12,'11. Lists'!$B$47:$D$49,3,FALSE))</f>
        <v>Same distinctiveness or better habitat required</v>
      </c>
      <c r="AI12" s="1023" t="str">
        <f>IF(D12="","",VLOOKUP(D12,'10. Condition and Temporal'!$B$6:$L$103,4,FALSE))</f>
        <v>Modified grassland, Other lowland acid grassland, Other neutral grassland, Upland acid grassland</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6"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6"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6"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6"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6"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6"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6"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6"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6"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6"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6"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6"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6"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6"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6"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6"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6"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5.95"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4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1644.9476</v>
      </c>
      <c r="J32" s="807">
        <f>SUMIFS(J11:J30,D11:D30,"&lt;&gt;"&amp;'11. Lists'!Q10,D11:D30,"&lt;&gt;"&amp;'11. Lists'!Q11,D11:D30,"&lt;&gt;"&amp;'11. Lists'!I4,D11:D30,"&lt;&gt;"&amp;'11. Lists'!I2,D11:D30,"&lt;&gt;"&amp;'11. Lists'!I3)</f>
        <v>1644.9476</v>
      </c>
      <c r="K32" s="808">
        <f>SUMIFS(K11:K30,D11:D30,"&lt;&gt;"&amp;'11. Lists'!Q10,D11:D30,"&lt;&gt;"&amp;'11. Lists'!Q11,D11:D30,"&lt;&gt;"&amp;'11. Lists'!I4,D11:D30,"&lt;&gt;"&amp;'11. Lists'!I2,D11:D30,"&lt;&gt;"&amp;'11. Lists'!I3)</f>
        <v>0</v>
      </c>
      <c r="L32" s="759">
        <f>SUM(L11:L31)</f>
        <v>0.38049855999999999</v>
      </c>
      <c r="M32" s="799">
        <f>SUMIFS(M11:M30,D11:D30,"&lt;&gt;"&amp;'11. Lists'!Q10,D11:D30,"&lt;&gt;"&amp;'11. Lists'!Q11,D11:D30,"&lt;&gt;"&amp;'11. Lists'!I4,D11:D30,"&lt;&gt;"&amp;'11. Lists'!I2,D11:D30,"&lt;&gt;"&amp;'11. Lists'!I3)</f>
        <v>0</v>
      </c>
      <c r="N32" s="760">
        <f>SUM(N11:N31)</f>
        <v>0</v>
      </c>
      <c r="R32" s="410"/>
    </row>
    <row r="33" spans="2:34" s="520" customFormat="1">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149999999999999"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6" customHeight="1">
      <c r="B40" s="743">
        <v>1</v>
      </c>
      <c r="C40" s="562"/>
      <c r="D40" s="559"/>
      <c r="E40" s="822" t="str">
        <f>IF(D40="","",VLOOKUP(D40,'10. Condition and Temporal'!$B$6:$D$103,3,FALSE))</f>
        <v/>
      </c>
      <c r="F40" s="336"/>
      <c r="G40" s="335"/>
      <c r="H40" s="558"/>
      <c r="I40" s="334"/>
      <c r="J40" s="333"/>
      <c r="K40" s="332"/>
      <c r="L40" s="331" t="str">
        <f t="shared" ref="L40:L59" si="7">IF(C40="","",IFERROR(IF(I40="","",((I40/10000)*(V40*X40))*(AH40*AF40)*AD40),"This intervention is not permitted within the SSM ▲"))</f>
        <v/>
      </c>
      <c r="M40" s="330"/>
      <c r="N40" s="329"/>
      <c r="O40" s="498"/>
      <c r="P40" s="497"/>
      <c r="Q40" s="592"/>
      <c r="R40" s="410"/>
      <c r="T40" s="363" t="str">
        <f>IF(C40="","",VLOOKUP(D40,'9. All Habitats + Multipliers'!$C$4:$K$102,5,FALSE))</f>
        <v/>
      </c>
      <c r="U40" s="362"/>
      <c r="V40" s="580" t="str">
        <f>IF(T40="","",VLOOKUP(T40,'11. Lists'!$B$47:$D$49,2,FALSE))</f>
        <v/>
      </c>
      <c r="W40" s="669" t="str">
        <f t="shared" ref="W40:W60" si="8">IF(F40="","",F40)</f>
        <v/>
      </c>
      <c r="X40" s="580" t="str">
        <f>IF(W40="","",VLOOKUP(W40,'11. Lists'!$F$47:$G$51,2,FALSE))</f>
        <v/>
      </c>
      <c r="Y40" s="534"/>
      <c r="Z40" s="534"/>
      <c r="AA40" s="534"/>
      <c r="AB40" s="579" t="str">
        <f t="shared" ref="AB40:AB60" si="9">IF(H40="","",H40)</f>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15.6"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6"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6"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6"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6"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6"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6"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6"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6"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6"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6"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6"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6"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6"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6"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6"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6"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6"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5.95"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45" customHeight="1">
      <c r="B60" s="747" t="s">
        <v>104</v>
      </c>
      <c r="C60" s="583" t="s">
        <v>105</v>
      </c>
      <c r="D60" s="594" t="s">
        <v>106</v>
      </c>
      <c r="E60" s="595" t="s">
        <v>126</v>
      </c>
      <c r="F60" s="326" t="s">
        <v>126</v>
      </c>
      <c r="G60" s="356"/>
      <c r="H60" s="1028" t="s">
        <v>188</v>
      </c>
      <c r="I60" s="325">
        <f>O99</f>
        <v>162.77759999999998</v>
      </c>
      <c r="J60" s="324"/>
      <c r="K60" s="323"/>
      <c r="L60" s="322">
        <f>IF(D60="","",((I60/10000)*(V60*X60))*(AH60*AF60)*AD60)</f>
        <v>4.9764779972794361E-2</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0</v>
      </c>
      <c r="J61" s="318"/>
      <c r="K61" s="317"/>
      <c r="L61" s="316">
        <f>SUM(L40:N60)</f>
        <v>4.9764779972794361E-2</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162.77759999999998</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149999999999999"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6"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6"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6"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6"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6"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6"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6"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6"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6"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6"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6"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6"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6"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6"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6"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6"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6"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6"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6"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5.95"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450000000000003" hidden="1" customHeight="1">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1" customHeight="1">
      <c r="B95" s="269" t="s">
        <v>198</v>
      </c>
      <c r="C95" s="268"/>
      <c r="D95" s="641">
        <v>0</v>
      </c>
      <c r="E95" s="267">
        <v>0</v>
      </c>
      <c r="F95" s="266"/>
      <c r="G95" s="265">
        <v>4</v>
      </c>
      <c r="H95" s="264"/>
      <c r="I95" s="263">
        <f>D95*'11. Lists'!P47</f>
        <v>0</v>
      </c>
      <c r="J95" s="262"/>
      <c r="K95" s="261"/>
      <c r="L95" s="260">
        <f>IF(E95&gt;D95, "Error ▲", E95*'11. Lists'!P47)</f>
        <v>0</v>
      </c>
      <c r="M95" s="262"/>
      <c r="N95" s="261"/>
      <c r="O95" s="260">
        <f>G95*'11. Lists'!P47</f>
        <v>162.77759999999998</v>
      </c>
      <c r="P95" s="259"/>
      <c r="R95" s="410"/>
    </row>
    <row r="96" spans="1:76" s="520" customFormat="1" ht="24.6" customHeight="1">
      <c r="B96" s="258" t="s">
        <v>199</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 customHeight="1">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c r="B99" s="413" t="s">
        <v>202</v>
      </c>
      <c r="C99" s="247"/>
      <c r="D99" s="765">
        <f>SUM(D95:D98)</f>
        <v>0</v>
      </c>
      <c r="E99" s="246">
        <f>SUM(E95:F98)</f>
        <v>0</v>
      </c>
      <c r="F99" s="245"/>
      <c r="G99" s="246">
        <f>SUM(G95:H98)</f>
        <v>4</v>
      </c>
      <c r="H99" s="244"/>
      <c r="I99" s="245">
        <f>SUM(I95:K98)</f>
        <v>0</v>
      </c>
      <c r="J99" s="243"/>
      <c r="K99" s="243"/>
      <c r="L99" s="243">
        <f>SUM(L95:N98)</f>
        <v>0</v>
      </c>
      <c r="M99" s="243"/>
      <c r="N99" s="243"/>
      <c r="O99" s="246">
        <f>SUM(O95:P98)</f>
        <v>162.77759999999998</v>
      </c>
      <c r="P99" s="244"/>
      <c r="R99" s="410"/>
    </row>
    <row r="100" spans="1:18" s="520" customFormat="1" ht="19.149999999999999"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6"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6" customHeight="1">
      <c r="B113" s="230" t="s">
        <v>208</v>
      </c>
      <c r="C113" s="229"/>
      <c r="D113" s="229"/>
      <c r="E113" s="692" t="s">
        <v>209</v>
      </c>
      <c r="F113" s="692" t="s">
        <v>210</v>
      </c>
      <c r="G113" s="692" t="s">
        <v>211</v>
      </c>
      <c r="H113" s="692" t="s">
        <v>212</v>
      </c>
      <c r="I113" s="606" t="s">
        <v>213</v>
      </c>
      <c r="J113" s="908"/>
      <c r="R113" s="410"/>
    </row>
    <row r="114" spans="2:18" s="520" customFormat="1" ht="15.6"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c r="B116" s="228" t="s">
        <v>218</v>
      </c>
      <c r="C116" s="227"/>
      <c r="D116" s="226"/>
      <c r="E116" s="607" t="s">
        <v>215</v>
      </c>
      <c r="F116" s="608">
        <f>SUMIFS($L$11:$L$30,$C$11:$C$30,$B116,$T$11:$T$30,$E116)</f>
        <v>0.38049855999999999</v>
      </c>
      <c r="G116" s="608">
        <f>SUMIFS($L$40:$L$59,$C$40:$C$59,$B116,$T$40:$T$59,$E116)+SUMIFS($L$68:$L$87,AY68:AY87,B116,$AG$68:$AG$87,E116)+SUMIFS($AE$11:$AE$31,$C$11:$C$31,B116,$T$11:$T$31,E116)</f>
        <v>0.38049855999999999</v>
      </c>
      <c r="H116" s="608">
        <f t="shared" si="51"/>
        <v>0</v>
      </c>
      <c r="I116" s="609" t="s">
        <v>216</v>
      </c>
      <c r="J116" s="643"/>
      <c r="R116" s="410"/>
    </row>
    <row r="117" spans="2:18" s="520" customFormat="1" ht="15.6"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 customHeight="1">
      <c r="B135" s="220"/>
      <c r="C135" s="219"/>
      <c r="D135" s="218"/>
      <c r="E135" s="694" t="s">
        <v>217</v>
      </c>
      <c r="F135" s="695">
        <f>SUMIFS($L$11:$L$31,$C$11:$C$31,$B134,$T$11:$T$31,$E135)</f>
        <v>0</v>
      </c>
      <c r="G135" s="695">
        <f>SUMIFS($L$40:$L$60,$C$40:$C$60,$B134,$T$40:$T$60,$E135)+SUMIFS($L$68:$L$88,$C$68:$C$88,B134,$AG$68:$AG$88,E135)+SUMIFS($AE$11:$AE$31,$C$11:$C$31,B134,$T$11:$T$31,E135)</f>
        <v>4.9764779972794361E-2</v>
      </c>
      <c r="H135" s="695">
        <f t="shared" si="51"/>
        <v>4.9764779972794361E-2</v>
      </c>
      <c r="I135" s="980" t="str">
        <f>IF(F135=0,"N/A",IF(H135&lt;0,"No ▲","Yes ✓"))</f>
        <v>N/A</v>
      </c>
      <c r="J135" s="643">
        <f>IF(I135="No ▲",1,0)</f>
        <v>0</v>
      </c>
      <c r="R135" s="410"/>
    </row>
    <row r="136" spans="2:18" s="520" customFormat="1" ht="15.6" customHeight="1">
      <c r="J136" s="643"/>
      <c r="M136" s="521"/>
      <c r="R136" s="410"/>
    </row>
    <row r="137" spans="2:18" s="520" customFormat="1" ht="36.950000000000003" customHeight="1">
      <c r="B137" s="240" t="s">
        <v>209</v>
      </c>
      <c r="C137" s="239"/>
      <c r="D137" s="239"/>
      <c r="E137" s="238"/>
      <c r="F137" s="612" t="s">
        <v>210</v>
      </c>
      <c r="G137" s="612" t="s">
        <v>211</v>
      </c>
      <c r="H137" s="612" t="s">
        <v>212</v>
      </c>
      <c r="I137" s="613" t="s">
        <v>213</v>
      </c>
      <c r="J137" s="643"/>
      <c r="M137" s="521"/>
      <c r="R137" s="410"/>
    </row>
    <row r="138" spans="2:18" s="520" customFormat="1" ht="30.6" customHeight="1">
      <c r="B138" s="217" t="s">
        <v>227</v>
      </c>
      <c r="C138" s="216"/>
      <c r="D138" s="216"/>
      <c r="E138" s="215"/>
      <c r="F138" s="608">
        <f>SUMIFS($L$11:$L$31,$T$11:$T$31,"Medium")</f>
        <v>0</v>
      </c>
      <c r="G138" s="642">
        <f>IF(L61+L89+P1=0,0,SUMIFS($L$40:$L$60,$T$40:$T$60,"Medium")+SUMIFS($L$68:$L$87,$AG$68:$AG$87,"Medium")+SUMIFS($AE$11:$AE$31,$T$11:$T$31,"Medium"))</f>
        <v>4.9764779972794361E-2</v>
      </c>
      <c r="H138" s="608">
        <f>IFERROR(G138-F138,"")</f>
        <v>4.9764779972794361E-2</v>
      </c>
      <c r="I138" s="809" t="str">
        <f>IF(G138="","",IF(H138&gt;=0,"Yes ✓","No ▲"))</f>
        <v>Yes ✓</v>
      </c>
      <c r="J138" s="643">
        <f>IF(I138="No ▲",1,0)</f>
        <v>0</v>
      </c>
      <c r="R138" s="410" t="s">
        <v>67</v>
      </c>
    </row>
    <row r="139" spans="2:18" s="520" customFormat="1" ht="30.6" customHeight="1">
      <c r="B139" s="217" t="s">
        <v>228</v>
      </c>
      <c r="C139" s="216"/>
      <c r="D139" s="216"/>
      <c r="E139" s="215"/>
      <c r="F139" s="608">
        <f>SUMIFS($L$11:$L$31,$T$11:$T$31,"Low")</f>
        <v>0.38049855999999999</v>
      </c>
      <c r="G139" s="642">
        <f>IF(L61+L89+P1=0,0,SUMIFS($L$40:$L$60,$T$40:$T$60,"Low")+SUMIFS($L$68:$L$88,$AG$68:$AG$88,"Low")+SUMIFS($AE$11:$AE$31,$T$11:$T$31,"Low"))</f>
        <v>0.38049855999999999</v>
      </c>
      <c r="H139" s="608">
        <f>IFERROR(G139-F139,"")</f>
        <v>0</v>
      </c>
      <c r="I139" s="809" t="str">
        <f>IF($I$142&gt;=0,"Yes ✓","No ▲")</f>
        <v>Yes ✓</v>
      </c>
      <c r="J139" s="643">
        <f>IF(I139="No ▲",1,0)</f>
        <v>0</v>
      </c>
      <c r="R139" s="410"/>
    </row>
    <row r="140" spans="2:18" s="520" customFormat="1" ht="41.25" customHeight="1">
      <c r="B140" s="214" t="s">
        <v>229</v>
      </c>
      <c r="C140" s="213"/>
      <c r="D140" s="213"/>
      <c r="E140" s="212"/>
      <c r="F140" s="211">
        <f>IFERROR(H138+H139,"")</f>
        <v>4.9764779972794361E-2</v>
      </c>
      <c r="G140" s="210"/>
      <c r="H140" s="209"/>
      <c r="I140" s="810" t="str">
        <f>IF(F140="","",IF(F140&gt;=0,"Yes ✓","No ▲"))</f>
        <v>Yes ✓</v>
      </c>
      <c r="J140" s="643">
        <f>IF(I140="No ▲",1,0)</f>
        <v>0</v>
      </c>
      <c r="R140" s="410"/>
    </row>
    <row r="141" spans="2:18" s="520" customFormat="1">
      <c r="R141" s="410"/>
    </row>
    <row r="142" spans="2:18" s="520" customFormat="1">
      <c r="I142" s="912">
        <f>IF($H$138&gt;0,($H$139+$H$138),$H$139)</f>
        <v>4.9764779972794361E-2</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81" width="8.85546875" hidden="1" customWidth="1"/>
    <col min="82" max="16384" width="8.8554687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19.899999999999999" customHeight="1">
      <c r="B2" s="566" t="s">
        <v>68</v>
      </c>
      <c r="C2" s="409" t="str">
        <f>IF('2. Site Details'!D4="","Enter site name on 2. Site Details",'2. Site Details'!D4)</f>
        <v xml:space="preserve">Dwelling Pocock </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c r="B3" s="568" t="s">
        <v>16</v>
      </c>
      <c r="C3" s="397" t="s">
        <v>231</v>
      </c>
      <c r="D3" s="396"/>
      <c r="F3" s="404"/>
      <c r="G3" s="403"/>
      <c r="H3" s="402"/>
      <c r="I3" s="538"/>
      <c r="J3" s="398"/>
      <c r="K3" s="398"/>
      <c r="L3" s="398"/>
      <c r="M3" s="398"/>
      <c r="N3" s="567"/>
      <c r="O3" s="569" t="s">
        <v>72</v>
      </c>
      <c r="P3" s="757">
        <f>IFERROR(L59, "Error ▲")</f>
        <v>0</v>
      </c>
      <c r="R3" s="410"/>
      <c r="T3" s="521"/>
    </row>
    <row r="4" spans="1:35" s="520" customFormat="1" ht="19.899999999999999" customHeight="1">
      <c r="B4" s="570"/>
      <c r="C4" s="570"/>
      <c r="D4" s="570"/>
      <c r="F4" s="404"/>
      <c r="G4" s="403"/>
      <c r="H4" s="402"/>
      <c r="I4" s="538"/>
      <c r="J4" s="398"/>
      <c r="K4" s="398"/>
      <c r="L4" s="398"/>
      <c r="M4" s="398"/>
      <c r="N4" s="567"/>
      <c r="O4" s="569" t="s">
        <v>73</v>
      </c>
      <c r="P4" s="757">
        <f>IFERROR(L86, "Error ▲")</f>
        <v>0</v>
      </c>
      <c r="R4" s="410"/>
      <c r="T4" s="521"/>
    </row>
    <row r="5" spans="1:35" s="520" customFormat="1" ht="19.899999999999999" customHeight="1">
      <c r="A5" s="571"/>
      <c r="F5" s="404"/>
      <c r="G5" s="403"/>
      <c r="H5" s="402"/>
      <c r="I5" s="538"/>
      <c r="J5" s="398"/>
      <c r="K5" s="398"/>
      <c r="L5" s="398"/>
      <c r="M5" s="398"/>
      <c r="N5" s="567"/>
      <c r="O5" s="572" t="s">
        <v>74</v>
      </c>
      <c r="P5" s="758">
        <f>IFERROR(P1+L59+L86-L31, "Error ▲")</f>
        <v>0</v>
      </c>
      <c r="R5" s="410"/>
      <c r="T5" s="521"/>
    </row>
    <row r="6" spans="1:35" s="520" customFormat="1" ht="13.15" customHeight="1">
      <c r="A6" s="571"/>
      <c r="F6" s="401"/>
      <c r="G6" s="400"/>
      <c r="H6" s="399"/>
      <c r="I6" s="538"/>
      <c r="J6" s="538"/>
      <c r="K6" s="538"/>
      <c r="L6" s="538"/>
      <c r="M6" s="538"/>
      <c r="N6" s="538"/>
      <c r="O6" s="573"/>
      <c r="P6" s="573"/>
      <c r="R6" s="410"/>
      <c r="T6" s="521"/>
    </row>
    <row r="7" spans="1:35" s="520" customFormat="1" ht="19.149999999999999" customHeight="1">
      <c r="B7" s="543" t="s">
        <v>75</v>
      </c>
      <c r="D7" s="574"/>
      <c r="H7" s="521"/>
      <c r="K7" s="521"/>
      <c r="L7" s="525"/>
      <c r="M7" s="525"/>
      <c r="N7" s="525"/>
      <c r="R7" s="410"/>
      <c r="T7" s="521"/>
    </row>
    <row r="8" spans="1:35" s="520" customFormat="1" ht="10.9" customHeight="1">
      <c r="A8" s="575"/>
      <c r="R8" s="410"/>
    </row>
    <row r="9" spans="1:35" s="520" customFormat="1" ht="29.4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450000000000003"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1" customHeight="1">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9.1" customHeight="1">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1"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1"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1"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1"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1"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1"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1"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1"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1"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1"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1"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1"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1"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1"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1"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1"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1"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4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149999999999999"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9.1" customHeight="1">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1"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1"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1"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1"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1"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1"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1"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1"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1"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1"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1"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1"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1"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1"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1"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1"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1"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1"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4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0</v>
      </c>
      <c r="J59" s="318"/>
      <c r="K59" s="317"/>
      <c r="L59" s="170">
        <f>SUM(L39:N58)</f>
        <v>0</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149999999999999" customHeight="1">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4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6"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6"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6"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6"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6"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6"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6"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6"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6"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6"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6"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6"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6"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6"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6"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6"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6"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6"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5.95"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149999999999999"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6"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v>
      </c>
      <c r="G116" s="912">
        <f ca="1">IF($G$108&lt;=0,0,($G$108+$G$112+$G$113))</f>
        <v>0</v>
      </c>
      <c r="R116" s="410"/>
    </row>
    <row r="117" spans="2:18" s="520" customFormat="1" ht="24" customHeight="1">
      <c r="B117" s="136" t="s">
        <v>258</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947" customWidth="1"/>
    <col min="37" max="37" width="4.42578125" style="947" hidden="1" customWidth="1"/>
    <col min="38" max="38" width="5.28515625" style="947" hidden="1" customWidth="1"/>
    <col min="39" max="39" width="6.7109375" style="947" hidden="1" customWidth="1"/>
    <col min="40" max="40" width="12.28515625" style="947"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82" width="8.85546875" hidden="1" customWidth="1"/>
    <col min="83" max="16384" width="8.8554687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c r="B2" s="566" t="s">
        <v>68</v>
      </c>
      <c r="C2" s="409" t="str">
        <f>IF('2. Site Details'!D4="","Enter site name on 2. Site Details",'2. Site Details'!D4)</f>
        <v xml:space="preserve">Dwelling Pocock </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c r="B7" s="543" t="s">
        <v>75</v>
      </c>
      <c r="D7" s="574"/>
      <c r="H7" s="521"/>
      <c r="K7" s="521"/>
      <c r="L7" s="974"/>
      <c r="M7" s="525"/>
      <c r="N7" s="525"/>
      <c r="R7" s="410"/>
      <c r="T7" s="521"/>
      <c r="AJ7" s="643"/>
      <c r="AK7" s="643"/>
      <c r="AL7" s="643"/>
      <c r="AM7" s="643"/>
      <c r="AN7" s="643"/>
      <c r="AR7" s="643"/>
    </row>
    <row r="8" spans="1:44" s="520" customFormat="1" ht="10.9" customHeight="1">
      <c r="A8" s="575"/>
      <c r="R8" s="410"/>
      <c r="AJ8" s="643"/>
      <c r="AK8" s="643"/>
      <c r="AL8" s="643"/>
      <c r="AM8" s="643"/>
      <c r="AN8" s="643"/>
      <c r="AR8" s="643"/>
    </row>
    <row r="9" spans="1:44" s="520" customFormat="1" ht="29.4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6"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6"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6"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6"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6"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6"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6"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6"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6"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6"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6"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6"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6"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6"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6"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6"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6"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6"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6"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149999999999999"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6"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6"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6"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6"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6"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6"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6"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6"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6"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6"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6"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6"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6"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6"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6"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6"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6"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6"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6"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5.95"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149999999999999" customHeight="1">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6"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6"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6"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6"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6"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6"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6"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5.95"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149999999999999"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600000000000001" customHeight="1">
      <c r="C108" s="409" t="s">
        <v>274</v>
      </c>
      <c r="D108" s="82"/>
      <c r="E108" s="82"/>
      <c r="F108" s="82"/>
      <c r="G108" s="915">
        <f ca="1">$H$105</f>
        <v>0</v>
      </c>
      <c r="H108" s="909"/>
      <c r="J108" s="908"/>
      <c r="R108" s="410"/>
      <c r="AJ108" s="643"/>
      <c r="AK108" s="643"/>
      <c r="AL108" s="643"/>
      <c r="AM108" s="643"/>
      <c r="AN108" s="643"/>
    </row>
    <row r="109" spans="3:40" s="520" customFormat="1" ht="18.95"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10"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973"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33" width="8.85546875" hidden="1" customWidth="1"/>
    <col min="34" max="16384" width="8.85546875" hidden="1"/>
  </cols>
  <sheetData>
    <row r="1" spans="1:24" ht="15.95"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c r="A2" s="520"/>
      <c r="B2" s="420" t="s">
        <v>68</v>
      </c>
      <c r="C2" s="419"/>
      <c r="D2" s="430" t="str">
        <f>IF('2. Site Details'!D4="","Enter site name on 2. Site Details",'2. Site Details'!D4)</f>
        <v xml:space="preserve">Dwelling Pocock </v>
      </c>
      <c r="E2" s="429"/>
      <c r="F2" s="975"/>
      <c r="G2" s="538"/>
      <c r="H2" s="538"/>
      <c r="I2" s="538"/>
      <c r="J2" s="538"/>
      <c r="K2" s="538"/>
      <c r="L2" s="538"/>
      <c r="M2" s="538"/>
      <c r="N2" s="538"/>
      <c r="O2" s="538"/>
      <c r="P2" s="538"/>
      <c r="Q2" s="538"/>
      <c r="R2" s="538"/>
      <c r="S2" s="538"/>
      <c r="T2" s="538"/>
      <c r="U2" s="538"/>
      <c r="V2" s="538"/>
      <c r="W2" s="538"/>
      <c r="X2" s="520"/>
    </row>
    <row r="3" spans="1:24" ht="24.6"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15"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 customHeight="1">
      <c r="A11" s="520"/>
      <c r="B11" s="73" t="s">
        <v>281</v>
      </c>
      <c r="C11" s="753" t="s">
        <v>282</v>
      </c>
      <c r="D11" s="962">
        <f>IF('5. Area Habitats'!L32=0,"Zero Units Baseline",'5. Area Habitats'!L32)</f>
        <v>0.38049855999999999</v>
      </c>
      <c r="E11" s="963"/>
      <c r="F11" s="969">
        <f>('2. Site Details'!$D$13/100)*$D$11</f>
        <v>3.8049856E-2</v>
      </c>
      <c r="G11" s="858"/>
      <c r="H11" s="524"/>
      <c r="I11" s="524"/>
      <c r="J11" s="524"/>
      <c r="K11" s="524"/>
      <c r="L11" s="524"/>
      <c r="M11" s="524"/>
      <c r="N11" s="524"/>
      <c r="O11" s="524"/>
      <c r="P11" s="524"/>
      <c r="Q11" s="540"/>
      <c r="R11" s="524"/>
      <c r="S11" s="538"/>
      <c r="T11" s="538"/>
      <c r="U11" s="538"/>
      <c r="V11" s="538"/>
      <c r="W11" s="538"/>
      <c r="X11" s="520"/>
    </row>
    <row r="12" spans="1:24" ht="24.6" customHeight="1">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 customHeight="1">
      <c r="A15" s="520"/>
      <c r="B15" s="73" t="s">
        <v>286</v>
      </c>
      <c r="C15" s="753" t="s">
        <v>282</v>
      </c>
      <c r="D15" s="962">
        <f>'5. Area Habitats'!P3+'5. Area Habitats'!P4+'5. Area Habitats'!P1</f>
        <v>0.43026333997279437</v>
      </c>
      <c r="E15" s="963"/>
      <c r="F15" s="970">
        <f>D11+F11</f>
        <v>0.41854841599999998</v>
      </c>
      <c r="G15" s="524"/>
      <c r="H15" s="524"/>
      <c r="I15" s="524"/>
      <c r="J15" s="524"/>
      <c r="K15" s="524"/>
      <c r="L15" s="524"/>
      <c r="M15" s="524"/>
      <c r="N15" s="524"/>
      <c r="O15" s="524"/>
      <c r="P15" s="524"/>
      <c r="Q15" s="540"/>
      <c r="R15" s="524"/>
      <c r="S15" s="538"/>
      <c r="T15" s="538"/>
      <c r="U15" s="538"/>
      <c r="V15" s="538"/>
      <c r="W15" s="538"/>
      <c r="X15" s="520"/>
    </row>
    <row r="16" spans="1:24" ht="24.6" customHeight="1">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c r="A19" s="520"/>
      <c r="B19" s="73" t="s">
        <v>287</v>
      </c>
      <c r="C19" s="1007" t="s">
        <v>282</v>
      </c>
      <c r="D19" s="1012">
        <f>'5. Area Habitats'!P5</f>
        <v>4.9764779972794382E-2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 customHeight="1">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c r="A23" s="520"/>
      <c r="B23" s="230" t="s">
        <v>288</v>
      </c>
      <c r="C23" s="1007" t="s">
        <v>282</v>
      </c>
      <c r="D23" s="1016">
        <f>IF(D11="Zero Units Baseline","% target not appropriate",D19/D11)</f>
        <v>0.13078835297772057</v>
      </c>
      <c r="E23" s="1017" t="str" cm="1">
        <f t="array" ref="E23">_xlfn.IFS(D23&gt;=F19,"✓",D23&lt;0,"▲", D23&lt;F19,"⚠")</f>
        <v>✓</v>
      </c>
      <c r="F23" s="969">
        <f>$D$23*100</f>
        <v>13.078835297772057</v>
      </c>
      <c r="G23" s="524"/>
      <c r="H23" s="524"/>
      <c r="I23" s="524"/>
      <c r="J23" s="524"/>
      <c r="K23" s="524"/>
      <c r="L23" s="524"/>
      <c r="M23" s="524"/>
      <c r="N23" s="524"/>
      <c r="O23" s="524"/>
      <c r="P23" s="524"/>
      <c r="Q23" s="540"/>
      <c r="R23" s="524"/>
      <c r="S23" s="538"/>
      <c r="T23" s="538"/>
      <c r="U23" s="538"/>
      <c r="V23" s="538"/>
      <c r="W23" s="538"/>
      <c r="X23" s="520"/>
    </row>
    <row r="24" spans="1:24" ht="24.6" customHeight="1">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4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4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4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45" customHeight="1">
      <c r="A36" s="520"/>
      <c r="B36" s="861" t="s">
        <v>295</v>
      </c>
      <c r="C36" s="537">
        <f>IF(D11="Zero Units Baseline",0,D11)</f>
        <v>0.38049855999999999</v>
      </c>
      <c r="D36" s="537">
        <f>D15</f>
        <v>0.43026333997279437</v>
      </c>
      <c r="E36" s="538"/>
      <c r="F36" s="969"/>
      <c r="G36" s="520"/>
      <c r="H36" s="520"/>
      <c r="I36" s="520"/>
      <c r="J36" s="520"/>
      <c r="K36" s="520"/>
      <c r="L36" s="520"/>
      <c r="M36" s="520"/>
      <c r="N36" s="520"/>
      <c r="O36" s="520"/>
      <c r="P36" s="520"/>
      <c r="Q36" s="540"/>
      <c r="R36" s="524"/>
      <c r="S36" s="524"/>
      <c r="T36" s="524"/>
      <c r="U36" s="524"/>
      <c r="V36" s="524"/>
      <c r="W36" s="524"/>
      <c r="X36" s="520"/>
    </row>
    <row r="37" spans="1:24" ht="23.45" customHeight="1">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4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4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4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4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4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4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4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4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J1"/>
    </sheetView>
  </sheetViews>
  <sheetFormatPr defaultColWidth="0" defaultRowHeight="15" zeroHeight="1"/>
  <cols>
    <col min="1" max="2" width="8.85546875" customWidth="1"/>
    <col min="3" max="3" width="78.5703125" bestFit="1" customWidth="1"/>
    <col min="4" max="4" width="28.5703125" style="513" customWidth="1"/>
    <col min="5" max="5" width="14.42578125" hidden="1" customWidth="1"/>
    <col min="6" max="6" width="18.42578125" hidden="1" customWidth="1"/>
    <col min="7" max="7" width="15.85546875" style="513" customWidth="1"/>
    <col min="8" max="8" width="34.5703125" style="515" customWidth="1"/>
    <col min="9" max="9" width="13" customWidth="1"/>
    <col min="10" max="10" width="12.85546875" bestFit="1" customWidth="1"/>
    <col min="11" max="11" width="23.85546875" hidden="1" customWidth="1"/>
    <col min="12" max="25" width="8.85546875" customWidth="1"/>
    <col min="26" max="26" width="8.85546875" hidden="1" customWidth="1"/>
    <col min="27" max="16384" width="8.85546875" hidden="1"/>
  </cols>
  <sheetData>
    <row r="1" spans="1:25" ht="26.1"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600000000000001"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9.1"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9.1"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9.1"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9.1"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9.1"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9.1"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9.1"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9.1"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9.1"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9.1"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9.1"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9.1"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9.1"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9.1"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9.1"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9.1"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9.1"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9.1"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9.1"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9.1"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9.1"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9.1"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9.1"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1"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1"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9.1"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9.1"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9.1"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9.1"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4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9.1"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7.95"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9.1"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9.1"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1"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9.1"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4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9.1"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9.1"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9.1"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9.1"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9.1"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9.1"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9.1"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9.1"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9.1"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9.1"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4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9.1"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9.1"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4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9.1"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9.1"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9.1"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9.1"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9.1"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9.1"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9.1"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9.1"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9.1"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9.1"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9.1"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9.1"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9.1"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9.1"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9.1"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9.1"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4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9.1"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9.1"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9.1"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9.1"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4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9.1"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9.1"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9.1"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4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0.95"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B1" sqref="B1:N2"/>
    </sheetView>
  </sheetViews>
  <sheetFormatPr defaultColWidth="9.140625" defaultRowHeight="15" zeroHeight="1"/>
  <cols>
    <col min="1" max="1" width="8.85546875" style="520" customWidth="1"/>
    <col min="2" max="2" width="79.28515625" style="520" customWidth="1"/>
    <col min="3" max="3" width="24.140625" style="520" customWidth="1"/>
    <col min="4" max="4" width="31.140625" style="520" customWidth="1"/>
    <col min="5" max="5" width="114.5703125" style="520" customWidth="1"/>
    <col min="6" max="6" width="35.7109375" style="520" customWidth="1"/>
    <col min="7" max="11" width="17.85546875" style="520" customWidth="1"/>
    <col min="12" max="13" width="41.28515625" style="520" customWidth="1"/>
    <col min="14" max="14" width="96" style="520" customWidth="1"/>
    <col min="15" max="15" width="9.140625" style="520" customWidth="1"/>
    <col min="16" max="19" width="9.140625" style="520" hidden="1" customWidth="1"/>
    <col min="20" max="16380" width="14.42578125" style="520" hidden="1" customWidth="1"/>
    <col min="16381" max="16383" width="14.42578125" style="520" customWidth="1"/>
    <col min="16384" max="16384" width="9.14062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600000000000001" customHeight="1">
      <c r="B3" s="40" t="s">
        <v>270</v>
      </c>
      <c r="C3" s="37" t="s">
        <v>386</v>
      </c>
      <c r="D3" s="36"/>
      <c r="E3" s="36"/>
      <c r="F3" s="35"/>
      <c r="G3" s="34" t="s">
        <v>387</v>
      </c>
      <c r="H3" s="33"/>
      <c r="I3" s="33"/>
      <c r="J3" s="33"/>
      <c r="K3" s="33"/>
      <c r="L3" s="33"/>
      <c r="M3" s="32"/>
      <c r="N3" s="31" t="s">
        <v>388</v>
      </c>
    </row>
    <row r="4" spans="2:14" ht="98.1"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45" customHeight="1">
      <c r="B5" s="38"/>
      <c r="C5" s="27"/>
      <c r="D5" s="25"/>
      <c r="E5" s="25"/>
      <c r="F5" s="23"/>
      <c r="G5" s="703" t="s">
        <v>126</v>
      </c>
      <c r="H5" s="702" t="s">
        <v>400</v>
      </c>
      <c r="I5" s="702" t="s">
        <v>401</v>
      </c>
      <c r="J5" s="702" t="s">
        <v>402</v>
      </c>
      <c r="K5" s="702" t="s">
        <v>403</v>
      </c>
      <c r="L5" s="21"/>
      <c r="M5" s="19"/>
      <c r="N5" s="29"/>
    </row>
    <row r="6" spans="2:14" ht="30">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ht="30">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ht="30">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ht="30">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9.1"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ht="30">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9.1"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9.1"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9.1"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ht="30">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ht="30">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9.1"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9.1"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9.1"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ht="30">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ht="30">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ht="30">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9.1"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ht="30">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9.1"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ht="30">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9.1"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7109375" defaultRowHeight="15" zeroHeight="1"/>
  <cols>
    <col min="1" max="1" width="25.28515625" style="520" customWidth="1"/>
    <col min="2" max="2" width="8.85546875" style="520" customWidth="1"/>
    <col min="3" max="3" width="42" style="520" customWidth="1"/>
    <col min="4" max="4" width="18.85546875" style="520" customWidth="1"/>
    <col min="5" max="5" width="32.42578125" style="520" customWidth="1"/>
    <col min="6" max="6" width="19.5703125" style="520" customWidth="1"/>
    <col min="7" max="7" width="32" style="520" bestFit="1" customWidth="1"/>
    <col min="8" max="8" width="8.85546875" style="520" customWidth="1"/>
    <col min="9" max="9" width="82.42578125" style="520" bestFit="1" customWidth="1"/>
    <col min="10" max="10" width="13.85546875" style="520" customWidth="1"/>
    <col min="11" max="11" width="35.28515625" style="520" bestFit="1" customWidth="1"/>
    <col min="12" max="12" width="8.85546875" style="520" customWidth="1"/>
    <col min="13" max="13" width="48.5703125" style="520" bestFit="1" customWidth="1"/>
    <col min="14" max="14" width="8.85546875" style="520" customWidth="1"/>
    <col min="15" max="15" width="33.5703125" style="520" bestFit="1" customWidth="1"/>
    <col min="16" max="16" width="8.85546875" style="520" customWidth="1"/>
    <col min="17" max="17" width="44" style="520" customWidth="1"/>
    <col min="18" max="18" width="8.85546875" style="520" customWidth="1"/>
    <col min="19" max="19" width="35.7109375" style="520" bestFit="1" customWidth="1"/>
    <col min="20" max="20" width="8.85546875" style="520" customWidth="1"/>
    <col min="21" max="21" width="61.5703125" style="520" customWidth="1"/>
    <col min="22" max="22" width="12" style="520" bestFit="1" customWidth="1"/>
    <col min="23" max="23" width="81.7109375" style="520" bestFit="1" customWidth="1"/>
    <col min="24" max="24" width="61.28515625" style="520" bestFit="1" customWidth="1"/>
    <col min="25" max="25" width="47.85546875" style="520" bestFit="1" customWidth="1"/>
    <col min="26" max="26" width="17" style="520" bestFit="1" customWidth="1"/>
    <col min="27" max="27" width="48.140625" style="520" customWidth="1"/>
    <col min="28" max="28" width="17" style="520" bestFit="1" customWidth="1"/>
    <col min="29" max="29" width="48.140625" style="520" customWidth="1"/>
    <col min="30" max="16380" width="2.7109375" style="520" hidden="1" customWidth="1"/>
    <col min="16381" max="16384" width="2.710937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188</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9.1"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7.95"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9.1"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7.95"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520" customWidth="1"/>
    <col min="3" max="3" width="34.140625" style="520" customWidth="1"/>
    <col min="4" max="4" width="45.42578125" style="520" customWidth="1"/>
    <col min="5" max="5" width="38.7109375" style="520" customWidth="1"/>
    <col min="6" max="6" width="9.140625" style="520" customWidth="1"/>
    <col min="7" max="16384" width="9.14062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9.1" customHeight="1">
      <c r="C6" s="706" t="s">
        <v>883</v>
      </c>
      <c r="D6" s="505" t="s">
        <v>884</v>
      </c>
      <c r="E6" s="713" t="s">
        <v>885</v>
      </c>
    </row>
    <row r="7" spans="3:5" ht="29.1" customHeight="1">
      <c r="C7" s="706" t="s">
        <v>886</v>
      </c>
      <c r="D7" s="505" t="s">
        <v>887</v>
      </c>
      <c r="E7" s="713" t="s">
        <v>888</v>
      </c>
    </row>
    <row r="8" spans="3:5" ht="101.45" customHeight="1">
      <c r="C8" s="706" t="s">
        <v>889</v>
      </c>
      <c r="D8" s="505" t="s">
        <v>890</v>
      </c>
      <c r="E8" s="713" t="s">
        <v>891</v>
      </c>
    </row>
    <row r="9" spans="3:5" ht="29.1"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9" width="8.85546875" hidden="1" customWidth="1"/>
    <col min="10" max="16384" width="8.85546875" hidden="1"/>
  </cols>
  <sheetData>
    <row r="1" spans="1:8" ht="15" customHeight="1">
      <c r="A1" s="546"/>
      <c r="B1" s="546"/>
      <c r="C1" s="546"/>
      <c r="D1" s="546"/>
      <c r="E1" s="546"/>
      <c r="F1" s="546"/>
      <c r="G1" s="546"/>
      <c r="H1" s="546"/>
    </row>
    <row r="2" spans="1:8" ht="19.149999999999999" customHeight="1">
      <c r="A2" s="520"/>
      <c r="B2" s="732" t="s">
        <v>897</v>
      </c>
      <c r="C2" s="733" t="s">
        <v>898</v>
      </c>
      <c r="D2" s="733" t="s">
        <v>899</v>
      </c>
      <c r="E2" s="734" t="s">
        <v>900</v>
      </c>
      <c r="F2" s="735" t="s">
        <v>97</v>
      </c>
      <c r="G2" s="546"/>
      <c r="H2" s="546"/>
    </row>
    <row r="3" spans="1:8" ht="21.6" customHeight="1">
      <c r="A3" s="520"/>
      <c r="B3" s="728" t="s">
        <v>901</v>
      </c>
      <c r="C3" s="736" t="s">
        <v>902</v>
      </c>
      <c r="D3" s="736" t="s">
        <v>903</v>
      </c>
      <c r="E3" s="729" t="s">
        <v>904</v>
      </c>
      <c r="F3" s="730" t="s">
        <v>217</v>
      </c>
      <c r="G3" s="520"/>
      <c r="H3" s="520"/>
    </row>
    <row r="4" spans="1:8">
      <c r="A4" s="520"/>
      <c r="B4" s="9" t="s">
        <v>214</v>
      </c>
      <c r="C4" s="6" t="s">
        <v>214</v>
      </c>
      <c r="D4" s="737" t="s">
        <v>905</v>
      </c>
      <c r="E4" s="719" t="s">
        <v>314</v>
      </c>
      <c r="F4" s="720" t="s">
        <v>215</v>
      </c>
      <c r="G4" s="520"/>
      <c r="H4" s="520"/>
    </row>
    <row r="5" spans="1:8">
      <c r="A5" s="520"/>
      <c r="B5" s="8"/>
      <c r="C5" s="5"/>
      <c r="D5" s="503" t="s">
        <v>906</v>
      </c>
      <c r="E5" s="505" t="s">
        <v>907</v>
      </c>
      <c r="F5" s="721" t="s">
        <v>215</v>
      </c>
      <c r="G5" s="520"/>
      <c r="H5" s="520"/>
    </row>
    <row r="6" spans="1:8">
      <c r="A6" s="520"/>
      <c r="B6" s="8"/>
      <c r="C6" s="5"/>
      <c r="D6" s="503" t="s">
        <v>908</v>
      </c>
      <c r="E6" s="505" t="s">
        <v>319</v>
      </c>
      <c r="F6" s="721" t="s">
        <v>215</v>
      </c>
      <c r="G6" s="520"/>
      <c r="H6" s="520"/>
    </row>
    <row r="7" spans="1:8">
      <c r="A7" s="520"/>
      <c r="B7" s="8"/>
      <c r="C7" s="5"/>
      <c r="D7" s="503" t="s">
        <v>909</v>
      </c>
      <c r="E7" s="505" t="s">
        <v>320</v>
      </c>
      <c r="F7" s="721" t="s">
        <v>215</v>
      </c>
      <c r="G7" s="520"/>
      <c r="H7" s="520"/>
    </row>
    <row r="8" spans="1:8">
      <c r="A8" s="520"/>
      <c r="B8" s="8"/>
      <c r="C8" s="5" t="s">
        <v>910</v>
      </c>
      <c r="D8" s="503" t="s">
        <v>911</v>
      </c>
      <c r="E8" s="505" t="s">
        <v>309</v>
      </c>
      <c r="F8" s="725" t="s">
        <v>217</v>
      </c>
      <c r="G8" s="520"/>
      <c r="H8" s="520"/>
    </row>
    <row r="9" spans="1:8">
      <c r="A9" s="520"/>
      <c r="B9" s="8"/>
      <c r="C9" s="5"/>
      <c r="D9" s="503" t="s">
        <v>912</v>
      </c>
      <c r="E9" s="505" t="s">
        <v>311</v>
      </c>
      <c r="F9" s="725" t="s">
        <v>217</v>
      </c>
      <c r="G9" s="520"/>
      <c r="H9" s="520"/>
    </row>
    <row r="10" spans="1:8">
      <c r="A10" s="520"/>
      <c r="B10" s="8"/>
      <c r="C10" s="5"/>
      <c r="D10" s="503" t="s">
        <v>913</v>
      </c>
      <c r="E10" s="505" t="s">
        <v>914</v>
      </c>
      <c r="F10" s="725" t="s">
        <v>217</v>
      </c>
      <c r="G10" s="520"/>
      <c r="H10" s="520"/>
    </row>
    <row r="11" spans="1:8">
      <c r="A11" s="520"/>
      <c r="B11" s="8"/>
      <c r="C11" s="5"/>
      <c r="D11" s="503" t="s">
        <v>915</v>
      </c>
      <c r="E11" s="505" t="s">
        <v>313</v>
      </c>
      <c r="F11" s="725" t="s">
        <v>217</v>
      </c>
      <c r="G11" s="520"/>
      <c r="H11" s="520"/>
    </row>
    <row r="12" spans="1:8">
      <c r="A12" s="520"/>
      <c r="B12" s="8"/>
      <c r="C12" s="5"/>
      <c r="D12" s="503" t="s">
        <v>916</v>
      </c>
      <c r="E12" s="505" t="s">
        <v>917</v>
      </c>
      <c r="F12" s="725" t="s">
        <v>217</v>
      </c>
      <c r="G12" s="520"/>
      <c r="H12" s="520"/>
    </row>
    <row r="13" spans="1:8">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c r="A15" s="520"/>
      <c r="B15" s="9" t="s">
        <v>921</v>
      </c>
      <c r="C15" s="737" t="s">
        <v>922</v>
      </c>
      <c r="D15" s="737" t="s">
        <v>923</v>
      </c>
      <c r="E15" s="719" t="s">
        <v>322</v>
      </c>
      <c r="F15" s="720" t="s">
        <v>215</v>
      </c>
      <c r="G15" s="520"/>
      <c r="H15" s="520"/>
    </row>
    <row r="16" spans="1:8">
      <c r="A16" s="520"/>
      <c r="B16" s="8"/>
      <c r="C16" s="503" t="s">
        <v>321</v>
      </c>
      <c r="D16" s="503" t="s">
        <v>924</v>
      </c>
      <c r="E16" s="505" t="s">
        <v>321</v>
      </c>
      <c r="F16" s="721" t="s">
        <v>215</v>
      </c>
      <c r="G16" s="520"/>
      <c r="H16" s="520"/>
    </row>
    <row r="17" spans="1:8">
      <c r="A17" s="520"/>
      <c r="B17" s="8"/>
      <c r="C17" s="5" t="s">
        <v>925</v>
      </c>
      <c r="D17" s="503" t="s">
        <v>926</v>
      </c>
      <c r="E17" s="505" t="s">
        <v>323</v>
      </c>
      <c r="F17" s="725" t="s">
        <v>217</v>
      </c>
      <c r="G17" s="520"/>
      <c r="H17" s="520"/>
    </row>
    <row r="18" spans="1:8">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c r="A20" s="520"/>
      <c r="B20" s="9" t="s">
        <v>219</v>
      </c>
      <c r="C20" s="737" t="s">
        <v>929</v>
      </c>
      <c r="D20" s="737" t="s">
        <v>930</v>
      </c>
      <c r="E20" s="719" t="s">
        <v>332</v>
      </c>
      <c r="F20" s="720" t="s">
        <v>215</v>
      </c>
      <c r="G20" s="520"/>
      <c r="H20" s="520"/>
    </row>
    <row r="21" spans="1:8">
      <c r="A21" s="520"/>
      <c r="B21" s="8"/>
      <c r="C21" s="5" t="s">
        <v>931</v>
      </c>
      <c r="D21" s="503" t="s">
        <v>932</v>
      </c>
      <c r="E21" s="505" t="s">
        <v>326</v>
      </c>
      <c r="F21" s="725" t="s">
        <v>217</v>
      </c>
      <c r="G21" s="520"/>
      <c r="H21" s="520"/>
    </row>
    <row r="22" spans="1:8">
      <c r="A22" s="520"/>
      <c r="B22" s="8"/>
      <c r="C22" s="5"/>
      <c r="D22" s="503" t="s">
        <v>933</v>
      </c>
      <c r="E22" s="505" t="s">
        <v>327</v>
      </c>
      <c r="F22" s="725" t="s">
        <v>217</v>
      </c>
      <c r="G22" s="520"/>
      <c r="H22" s="520"/>
    </row>
    <row r="23" spans="1:8">
      <c r="A23" s="520"/>
      <c r="B23" s="8"/>
      <c r="C23" s="5"/>
      <c r="D23" s="503" t="s">
        <v>934</v>
      </c>
      <c r="E23" s="505" t="s">
        <v>328</v>
      </c>
      <c r="F23" s="725" t="s">
        <v>217</v>
      </c>
      <c r="G23" s="520"/>
      <c r="H23" s="520"/>
    </row>
    <row r="24" spans="1:8">
      <c r="A24" s="520"/>
      <c r="B24" s="8"/>
      <c r="C24" s="5"/>
      <c r="D24" s="503" t="s">
        <v>935</v>
      </c>
      <c r="E24" s="505" t="s">
        <v>329</v>
      </c>
      <c r="F24" s="725" t="s">
        <v>217</v>
      </c>
      <c r="G24" s="520"/>
      <c r="H24" s="520"/>
    </row>
    <row r="25" spans="1:8">
      <c r="A25" s="520"/>
      <c r="B25" s="8"/>
      <c r="C25" s="5"/>
      <c r="D25" s="503" t="s">
        <v>936</v>
      </c>
      <c r="E25" s="505" t="s">
        <v>330</v>
      </c>
      <c r="F25" s="725" t="s">
        <v>217</v>
      </c>
      <c r="G25" s="520"/>
      <c r="H25" s="520"/>
    </row>
    <row r="26" spans="1:8">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c r="A28" s="520"/>
      <c r="B28" s="9" t="s">
        <v>940</v>
      </c>
      <c r="C28" s="6" t="s">
        <v>941</v>
      </c>
      <c r="D28" s="737" t="s">
        <v>942</v>
      </c>
      <c r="E28" s="719" t="s">
        <v>943</v>
      </c>
      <c r="F28" s="720" t="s">
        <v>215</v>
      </c>
      <c r="G28" s="520"/>
      <c r="H28" s="520"/>
    </row>
    <row r="29" spans="1:8">
      <c r="A29" s="520"/>
      <c r="B29" s="8"/>
      <c r="C29" s="5"/>
      <c r="D29" s="503" t="s">
        <v>944</v>
      </c>
      <c r="E29" s="505" t="s">
        <v>945</v>
      </c>
      <c r="F29" s="725" t="s">
        <v>217</v>
      </c>
      <c r="G29" s="520"/>
      <c r="H29" s="520"/>
    </row>
    <row r="30" spans="1:8">
      <c r="A30" s="520"/>
      <c r="B30" s="8"/>
      <c r="C30" s="5"/>
      <c r="D30" s="503" t="s">
        <v>946</v>
      </c>
      <c r="E30" s="505" t="s">
        <v>947</v>
      </c>
      <c r="F30" s="725" t="s">
        <v>217</v>
      </c>
      <c r="G30" s="520"/>
      <c r="H30" s="520"/>
    </row>
    <row r="31" spans="1:8">
      <c r="A31" s="520"/>
      <c r="B31" s="8"/>
      <c r="C31" s="5" t="s">
        <v>948</v>
      </c>
      <c r="D31" s="503" t="s">
        <v>949</v>
      </c>
      <c r="E31" s="505" t="s">
        <v>950</v>
      </c>
      <c r="F31" s="721" t="s">
        <v>215</v>
      </c>
      <c r="G31" s="520"/>
      <c r="H31" s="520"/>
    </row>
    <row r="32" spans="1:8">
      <c r="A32" s="520"/>
      <c r="B32" s="8"/>
      <c r="C32" s="5"/>
      <c r="D32" s="503" t="s">
        <v>951</v>
      </c>
      <c r="E32" s="505" t="s">
        <v>952</v>
      </c>
      <c r="F32" s="725" t="s">
        <v>217</v>
      </c>
      <c r="G32" s="520"/>
      <c r="H32" s="520"/>
    </row>
    <row r="33" spans="1:8" ht="29.1" customHeight="1">
      <c r="A33" s="520"/>
      <c r="B33" s="8"/>
      <c r="C33" s="5"/>
      <c r="D33" s="503" t="s">
        <v>953</v>
      </c>
      <c r="E33" s="505" t="s">
        <v>954</v>
      </c>
      <c r="F33" s="725" t="s">
        <v>217</v>
      </c>
      <c r="G33" s="520"/>
      <c r="H33" s="520"/>
    </row>
    <row r="34" spans="1:8">
      <c r="A34" s="520"/>
      <c r="B34" s="8"/>
      <c r="C34" s="503" t="s">
        <v>955</v>
      </c>
      <c r="D34" s="503" t="s">
        <v>956</v>
      </c>
      <c r="E34" s="505" t="s">
        <v>957</v>
      </c>
      <c r="F34" s="727" t="s">
        <v>344</v>
      </c>
      <c r="G34" s="520"/>
      <c r="H34" s="520"/>
    </row>
    <row r="35" spans="1:8">
      <c r="A35" s="520"/>
      <c r="B35" s="8"/>
      <c r="C35" s="5" t="s">
        <v>958</v>
      </c>
      <c r="D35" s="503" t="s">
        <v>959</v>
      </c>
      <c r="E35" s="505" t="s">
        <v>960</v>
      </c>
      <c r="F35" s="721" t="s">
        <v>215</v>
      </c>
      <c r="G35" s="520"/>
      <c r="H35" s="520"/>
    </row>
    <row r="36" spans="1:8">
      <c r="A36" s="520"/>
      <c r="B36" s="8"/>
      <c r="C36" s="5"/>
      <c r="D36" s="503" t="s">
        <v>961</v>
      </c>
      <c r="E36" s="505" t="s">
        <v>962</v>
      </c>
      <c r="F36" s="721" t="s">
        <v>215</v>
      </c>
      <c r="G36" s="520"/>
      <c r="H36" s="520"/>
    </row>
    <row r="37" spans="1:8" ht="30">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c r="A39" s="520"/>
      <c r="B39" s="3" t="s">
        <v>967</v>
      </c>
      <c r="C39" s="737" t="s">
        <v>968</v>
      </c>
      <c r="D39" s="737" t="s">
        <v>969</v>
      </c>
      <c r="E39" s="719" t="s">
        <v>379</v>
      </c>
      <c r="F39" s="720" t="s">
        <v>970</v>
      </c>
      <c r="G39" s="520"/>
      <c r="H39" s="520"/>
    </row>
    <row r="40" spans="1:8">
      <c r="A40" s="520"/>
      <c r="B40" s="2"/>
      <c r="C40" s="503" t="s">
        <v>968</v>
      </c>
      <c r="D40" s="503" t="s">
        <v>971</v>
      </c>
      <c r="E40" s="505" t="s">
        <v>378</v>
      </c>
      <c r="F40" s="721" t="s">
        <v>970</v>
      </c>
      <c r="G40" s="520"/>
      <c r="H40" s="520"/>
    </row>
    <row r="41" spans="1:8" ht="29.45" customHeight="1">
      <c r="A41" s="520"/>
      <c r="B41" s="1"/>
      <c r="C41" s="709" t="s">
        <v>968</v>
      </c>
      <c r="D41" s="709" t="s">
        <v>972</v>
      </c>
      <c r="E41" s="722" t="s">
        <v>973</v>
      </c>
      <c r="F41" s="726" t="s">
        <v>217</v>
      </c>
      <c r="G41" s="520"/>
      <c r="H41" s="520"/>
    </row>
    <row r="42" spans="1:8">
      <c r="A42" s="520"/>
      <c r="B42" s="9" t="s">
        <v>221</v>
      </c>
      <c r="C42" s="737" t="s">
        <v>968</v>
      </c>
      <c r="D42" s="737" t="s">
        <v>974</v>
      </c>
      <c r="E42" s="719" t="s">
        <v>376</v>
      </c>
      <c r="F42" s="720" t="s">
        <v>970</v>
      </c>
      <c r="G42" s="520"/>
      <c r="H42" s="520"/>
    </row>
    <row r="43" spans="1:8">
      <c r="A43" s="520"/>
      <c r="B43" s="8"/>
      <c r="C43" s="503" t="s">
        <v>968</v>
      </c>
      <c r="D43" s="503" t="s">
        <v>975</v>
      </c>
      <c r="E43" s="505" t="s">
        <v>370</v>
      </c>
      <c r="F43" s="721" t="s">
        <v>970</v>
      </c>
      <c r="G43" s="520"/>
      <c r="H43" s="520"/>
    </row>
    <row r="44" spans="1:8">
      <c r="A44" s="520"/>
      <c r="B44" s="8"/>
      <c r="C44" s="503" t="s">
        <v>968</v>
      </c>
      <c r="D44" s="503" t="s">
        <v>976</v>
      </c>
      <c r="E44" s="505" t="s">
        <v>374</v>
      </c>
      <c r="F44" s="721" t="s">
        <v>970</v>
      </c>
      <c r="G44" s="520"/>
      <c r="H44" s="520"/>
    </row>
    <row r="45" spans="1:8">
      <c r="A45" s="520"/>
      <c r="B45" s="8"/>
      <c r="C45" s="503" t="s">
        <v>968</v>
      </c>
      <c r="D45" s="503" t="s">
        <v>977</v>
      </c>
      <c r="E45" s="505" t="s">
        <v>371</v>
      </c>
      <c r="F45" s="721" t="s">
        <v>215</v>
      </c>
      <c r="G45" s="520"/>
      <c r="H45" s="520"/>
    </row>
    <row r="46" spans="1:8">
      <c r="A46" s="520"/>
      <c r="B46" s="8"/>
      <c r="C46" s="503" t="s">
        <v>968</v>
      </c>
      <c r="D46" s="503" t="s">
        <v>978</v>
      </c>
      <c r="E46" s="505" t="s">
        <v>373</v>
      </c>
      <c r="F46" s="721" t="s">
        <v>970</v>
      </c>
      <c r="G46" s="520"/>
      <c r="H46" s="520"/>
    </row>
    <row r="47" spans="1:8">
      <c r="A47" s="520"/>
      <c r="B47" s="8"/>
      <c r="C47" s="503" t="s">
        <v>968</v>
      </c>
      <c r="D47" s="503" t="s">
        <v>979</v>
      </c>
      <c r="E47" s="505" t="s">
        <v>372</v>
      </c>
      <c r="F47" s="721" t="s">
        <v>215</v>
      </c>
      <c r="G47" s="520"/>
      <c r="H47" s="520"/>
    </row>
    <row r="48" spans="1:8">
      <c r="A48" s="520"/>
      <c r="B48" s="8"/>
      <c r="C48" s="503" t="s">
        <v>968</v>
      </c>
      <c r="D48" s="503" t="s">
        <v>980</v>
      </c>
      <c r="E48" s="505" t="s">
        <v>375</v>
      </c>
      <c r="F48" s="721" t="s">
        <v>970</v>
      </c>
      <c r="G48" s="520"/>
      <c r="H48" s="520"/>
    </row>
    <row r="49" spans="1:8">
      <c r="A49" s="520"/>
      <c r="B49" s="8"/>
      <c r="C49" s="503" t="s">
        <v>968</v>
      </c>
      <c r="D49" s="503" t="s">
        <v>981</v>
      </c>
      <c r="E49" s="505" t="s">
        <v>982</v>
      </c>
      <c r="F49" s="721" t="s">
        <v>215</v>
      </c>
      <c r="G49" s="520"/>
      <c r="H49" s="520"/>
    </row>
    <row r="50" spans="1:8">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c r="A54" s="520"/>
      <c r="B54" s="9" t="s">
        <v>990</v>
      </c>
      <c r="C54" s="737" t="s">
        <v>991</v>
      </c>
      <c r="D54" s="737" t="s">
        <v>992</v>
      </c>
      <c r="E54" s="719" t="s">
        <v>271</v>
      </c>
      <c r="F54" s="724" t="s">
        <v>217</v>
      </c>
      <c r="G54" s="520"/>
      <c r="H54" s="520"/>
    </row>
    <row r="55" spans="1:8">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c r="A59" s="520"/>
      <c r="B59" s="9" t="s">
        <v>224</v>
      </c>
      <c r="C59" s="737" t="s">
        <v>342</v>
      </c>
      <c r="D59" s="737" t="s">
        <v>1000</v>
      </c>
      <c r="E59" s="719" t="s">
        <v>342</v>
      </c>
      <c r="F59" s="720" t="s">
        <v>215</v>
      </c>
      <c r="G59" s="520"/>
      <c r="H59" s="520"/>
    </row>
    <row r="60" spans="1:8">
      <c r="A60" s="520"/>
      <c r="B60" s="8"/>
      <c r="C60" s="503" t="s">
        <v>1001</v>
      </c>
      <c r="D60" s="503" t="s">
        <v>1002</v>
      </c>
      <c r="E60" s="505" t="s">
        <v>1003</v>
      </c>
      <c r="F60" s="721" t="s">
        <v>215</v>
      </c>
      <c r="G60" s="520"/>
      <c r="H60" s="520"/>
    </row>
    <row r="61" spans="1:8">
      <c r="A61" s="520"/>
      <c r="B61" s="8"/>
      <c r="C61" s="503" t="s">
        <v>1004</v>
      </c>
      <c r="D61" s="503" t="s">
        <v>1005</v>
      </c>
      <c r="E61" s="505" t="s">
        <v>1006</v>
      </c>
      <c r="F61" s="725" t="s">
        <v>217</v>
      </c>
      <c r="G61" s="520"/>
      <c r="H61" s="520"/>
    </row>
    <row r="62" spans="1:8">
      <c r="A62" s="520"/>
      <c r="B62" s="8"/>
      <c r="C62" s="503" t="s">
        <v>346</v>
      </c>
      <c r="D62" s="503" t="s">
        <v>1007</v>
      </c>
      <c r="E62" s="505" t="s">
        <v>346</v>
      </c>
      <c r="F62" s="721" t="s">
        <v>215</v>
      </c>
      <c r="G62" s="520"/>
      <c r="H62" s="520"/>
    </row>
    <row r="63" spans="1:8">
      <c r="A63" s="520"/>
      <c r="B63" s="8"/>
      <c r="C63" s="503" t="s">
        <v>1008</v>
      </c>
      <c r="D63" s="503" t="s">
        <v>1009</v>
      </c>
      <c r="E63" s="505" t="s">
        <v>349</v>
      </c>
      <c r="F63" s="725" t="s">
        <v>217</v>
      </c>
      <c r="G63" s="520"/>
      <c r="H63" s="520"/>
    </row>
    <row r="64" spans="1:8">
      <c r="A64" s="520"/>
      <c r="B64" s="8"/>
      <c r="C64" s="5" t="s">
        <v>1010</v>
      </c>
      <c r="D64" s="503" t="s">
        <v>1011</v>
      </c>
      <c r="E64" s="505" t="s">
        <v>362</v>
      </c>
      <c r="F64" s="721" t="s">
        <v>215</v>
      </c>
      <c r="G64" s="520"/>
      <c r="H64" s="520"/>
    </row>
    <row r="65" spans="1:8">
      <c r="A65" s="520"/>
      <c r="B65" s="8"/>
      <c r="C65" s="5"/>
      <c r="D65" s="503" t="s">
        <v>1012</v>
      </c>
      <c r="E65" s="505" t="s">
        <v>1013</v>
      </c>
      <c r="F65" s="727" t="s">
        <v>344</v>
      </c>
      <c r="G65" s="520"/>
      <c r="H65" s="520"/>
    </row>
    <row r="66" spans="1:8">
      <c r="A66" s="520"/>
      <c r="B66" s="8"/>
      <c r="C66" s="503" t="s">
        <v>1014</v>
      </c>
      <c r="D66" s="503" t="s">
        <v>1015</v>
      </c>
      <c r="E66" s="505" t="s">
        <v>1016</v>
      </c>
      <c r="F66" s="725" t="s">
        <v>217</v>
      </c>
      <c r="G66" s="520"/>
      <c r="H66" s="520"/>
    </row>
    <row r="67" spans="1:8">
      <c r="A67" s="520"/>
      <c r="B67" s="8"/>
      <c r="C67" s="503" t="s">
        <v>1017</v>
      </c>
      <c r="D67" s="503" t="s">
        <v>1018</v>
      </c>
      <c r="E67" s="505" t="s">
        <v>351</v>
      </c>
      <c r="F67" s="721" t="s">
        <v>215</v>
      </c>
      <c r="G67" s="520"/>
      <c r="H67" s="520"/>
    </row>
    <row r="68" spans="1:8">
      <c r="A68" s="520"/>
      <c r="B68" s="8"/>
      <c r="C68" s="5" t="s">
        <v>1019</v>
      </c>
      <c r="D68" s="503" t="s">
        <v>1020</v>
      </c>
      <c r="E68" s="505" t="s">
        <v>352</v>
      </c>
      <c r="F68" s="721" t="s">
        <v>215</v>
      </c>
      <c r="G68" s="520"/>
      <c r="H68" s="520"/>
    </row>
    <row r="69" spans="1:8">
      <c r="A69" s="520"/>
      <c r="B69" s="8"/>
      <c r="C69" s="5"/>
      <c r="D69" s="503" t="s">
        <v>1021</v>
      </c>
      <c r="E69" s="505" t="s">
        <v>353</v>
      </c>
      <c r="F69" s="721" t="s">
        <v>215</v>
      </c>
      <c r="G69" s="520"/>
      <c r="H69" s="520"/>
    </row>
    <row r="70" spans="1:8">
      <c r="A70" s="520"/>
      <c r="B70" s="8"/>
      <c r="C70" s="503" t="s">
        <v>1022</v>
      </c>
      <c r="D70" s="503" t="s">
        <v>1023</v>
      </c>
      <c r="E70" s="505" t="s">
        <v>350</v>
      </c>
      <c r="F70" s="727" t="s">
        <v>344</v>
      </c>
      <c r="G70" s="520"/>
      <c r="H70" s="520"/>
    </row>
    <row r="71" spans="1:8">
      <c r="A71" s="520"/>
      <c r="B71" s="8"/>
      <c r="C71" s="503" t="s">
        <v>1024</v>
      </c>
      <c r="D71" s="503" t="s">
        <v>1025</v>
      </c>
      <c r="E71" s="505" t="s">
        <v>335</v>
      </c>
      <c r="F71" s="721" t="s">
        <v>215</v>
      </c>
      <c r="G71" s="520"/>
      <c r="H71" s="520"/>
    </row>
    <row r="72" spans="1:8">
      <c r="A72" s="520"/>
      <c r="B72" s="8"/>
      <c r="C72" s="503" t="s">
        <v>1026</v>
      </c>
      <c r="D72" s="503" t="s">
        <v>1027</v>
      </c>
      <c r="E72" s="505" t="s">
        <v>356</v>
      </c>
      <c r="F72" s="721" t="s">
        <v>215</v>
      </c>
      <c r="G72" s="520"/>
      <c r="H72" s="520"/>
    </row>
    <row r="73" spans="1:8">
      <c r="A73" s="520"/>
      <c r="B73" s="8"/>
      <c r="C73" s="503" t="s">
        <v>1028</v>
      </c>
      <c r="D73" s="503" t="s">
        <v>1029</v>
      </c>
      <c r="E73" s="505" t="s">
        <v>343</v>
      </c>
      <c r="F73" s="727" t="s">
        <v>344</v>
      </c>
      <c r="G73" s="520"/>
      <c r="H73" s="520"/>
    </row>
    <row r="74" spans="1:8">
      <c r="A74" s="520"/>
      <c r="B74" s="8"/>
      <c r="C74" s="503" t="s">
        <v>1030</v>
      </c>
      <c r="D74" s="503" t="s">
        <v>1031</v>
      </c>
      <c r="E74" s="505" t="s">
        <v>354</v>
      </c>
      <c r="F74" s="721" t="s">
        <v>215</v>
      </c>
      <c r="G74" s="520"/>
      <c r="H74" s="520"/>
    </row>
    <row r="75" spans="1:8">
      <c r="A75" s="520"/>
      <c r="B75" s="8"/>
      <c r="C75" s="503" t="s">
        <v>1032</v>
      </c>
      <c r="D75" s="503" t="s">
        <v>1033</v>
      </c>
      <c r="E75" s="505" t="s">
        <v>1034</v>
      </c>
      <c r="F75" s="721" t="s">
        <v>215</v>
      </c>
      <c r="G75" s="520"/>
      <c r="H75" s="520"/>
    </row>
    <row r="76" spans="1:8">
      <c r="A76" s="520"/>
      <c r="B76" s="8"/>
      <c r="C76" s="503" t="s">
        <v>1035</v>
      </c>
      <c r="D76" s="503" t="s">
        <v>1036</v>
      </c>
      <c r="E76" s="505" t="s">
        <v>1037</v>
      </c>
      <c r="F76" s="721" t="s">
        <v>215</v>
      </c>
      <c r="G76" s="520"/>
      <c r="H76" s="520"/>
    </row>
    <row r="77" spans="1:8">
      <c r="A77" s="520"/>
      <c r="B77" s="8"/>
      <c r="C77" s="5" t="s">
        <v>1038</v>
      </c>
      <c r="D77" s="503" t="s">
        <v>1039</v>
      </c>
      <c r="E77" s="505" t="s">
        <v>357</v>
      </c>
      <c r="F77" s="721" t="s">
        <v>215</v>
      </c>
      <c r="G77" s="520"/>
      <c r="H77" s="520"/>
    </row>
    <row r="78" spans="1:8">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c r="A80" s="520"/>
      <c r="B80" s="9" t="s">
        <v>225</v>
      </c>
      <c r="C80" s="6" t="s">
        <v>1044</v>
      </c>
      <c r="D80" s="737" t="s">
        <v>1045</v>
      </c>
      <c r="E80" s="719" t="s">
        <v>364</v>
      </c>
      <c r="F80" s="720" t="s">
        <v>215</v>
      </c>
      <c r="G80" s="520"/>
      <c r="H80" s="520"/>
    </row>
    <row r="81" spans="1:8">
      <c r="A81" s="520"/>
      <c r="B81" s="8"/>
      <c r="C81" s="5"/>
      <c r="D81" s="503" t="s">
        <v>1046</v>
      </c>
      <c r="E81" s="505" t="s">
        <v>1047</v>
      </c>
      <c r="F81" s="725" t="s">
        <v>217</v>
      </c>
      <c r="G81" s="520"/>
      <c r="H81" s="520"/>
    </row>
    <row r="82" spans="1:8">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5B478C9D2C77C243BD7D4DA6E4F352B9" ma:contentTypeVersion="19" ma:contentTypeDescription="Create a new document." ma:contentTypeScope="" ma:versionID="580b5abc0b91f6faee57b13d27005e49">
  <xsd:schema xmlns:xsd="http://www.w3.org/2001/XMLSchema" xmlns:xs="http://www.w3.org/2001/XMLSchema" xmlns:p="http://schemas.microsoft.com/office/2006/metadata/properties" xmlns:ns2="085b728d-3224-4ba0-a7fd-56e77e5459f7" xmlns:ns3="a6e41ab9-9297-4dd1-ad77-67b505406593" targetNamespace="http://schemas.microsoft.com/office/2006/metadata/properties" ma:root="true" ma:fieldsID="b495165995d9d05a5c5495463b398364" ns2:_="" ns3:_="">
    <xsd:import namespace="085b728d-3224-4ba0-a7fd-56e77e5459f7"/>
    <xsd:import namespace="a6e41ab9-9297-4dd1-ad77-67b5054065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b728d-3224-4ba0-a7fd-56e77e545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79a6c7-edca-41e2-ae6c-a307c8f086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41ab9-9297-4dd1-ad77-67b50540659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253d5a-d83e-4cd3-8faa-7540c46523c0}" ma:internalName="TaxCatchAll" ma:showField="CatchAllData" ma:web="a6e41ab9-9297-4dd1-ad77-67b505406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6e41ab9-9297-4dd1-ad77-67b505406593">
      <Value>6</Value>
      <Value>10</Value>
      <Value>9</Value>
      <Value>8</Value>
      <Value>7</Value>
    </TaxCatchAll>
    <SharedWithUsers xmlns="a6e41ab9-9297-4dd1-ad77-67b505406593">
      <UserInfo>
        <DisplayName>Bird, Charlie</DisplayName>
        <AccountId>150</AccountId>
        <AccountType/>
      </UserInfo>
    </SharedWithUsers>
    <lcf76f155ced4ddcb4097134ff3c332f xmlns="085b728d-3224-4ba0-a7fd-56e77e545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50C15699-5F9B-4163-9227-C5E2CBA22DDE}"/>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Jessica Sterritt</cp:lastModifiedBy>
  <cp:revision/>
  <dcterms:created xsi:type="dcterms:W3CDTF">2020-09-14T13:04:31Z</dcterms:created>
  <dcterms:modified xsi:type="dcterms:W3CDTF">2026-03-06T11:15:35Z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0x0101005B478C9D2C77C243BD7D4DA6E4F352B9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