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Furze Farm/January 2026 app/"/>
    </mc:Choice>
  </mc:AlternateContent>
  <xr:revisionPtr revIDLastSave="0" documentId="8_{37927997-5358-4C6A-8AB5-E060F3FB15F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19420" windowHeight="11500" tabRatio="801" firstSheet="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11" i="8"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<sst xmlns="http://schemas.openxmlformats.org/spreadsheetml/2006/main" count="3026" uniqueCount="843">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</sst>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9" zoomScaleNormal="100"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68" zoomScaleNormal="100" workbookViewId="0">
      <selection activeCell="C12" sqref="C12"/>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46433</v>
      </c>
      <c r="C5" s="18"/>
    </row>
    <row r="6" spans="1:3" ht="20.25" customHeight="1" x14ac:dyDescent="0.35">
      <c r="A6" s="17" t="s">
        <v>69</v>
      </c>
      <c r="B6" s="25">
        <v>2.4</v>
      </c>
      <c r="C6" s="18"/>
    </row>
    <row r="7" spans="1:3" ht="20.25" customHeight="1" x14ac:dyDescent="0.35">
      <c r="A7" s="17" t="s">
        <v>70</v>
      </c>
      <c r="B7" s="26">
        <v>120</v>
      </c>
      <c r="C7" s="18"/>
    </row>
    <row r="8" spans="1:3" ht="20.25" customHeight="1" x14ac:dyDescent="0.35">
      <c r="A8" s="17" t="s">
        <v>71</v>
      </c>
      <c r="B8" s="26">
        <v>1</v>
      </c>
      <c r="C8" s="18"/>
    </row>
    <row r="9" spans="1:3" ht="20.25" customHeight="1" x14ac:dyDescent="0.35">
      <c r="A9" s="17" t="s">
        <v>72</v>
      </c>
      <c r="B9" s="26" t="s">
        <v>835</v>
      </c>
      <c r="C9" s="18"/>
    </row>
    <row r="10" spans="1:3" ht="39.75" customHeight="1" x14ac:dyDescent="0.35">
      <c r="A10" s="17" t="s">
        <v>73</v>
      </c>
      <c r="B10" s="26" t="s">
        <v>207</v>
      </c>
      <c r="C10" s="18"/>
    </row>
    <row r="11" spans="1:3" ht="20.25" customHeight="1" x14ac:dyDescent="0.3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2.4</v>
      </c>
    </row>
    <row r="18" spans="1:2" ht="20.25" customHeight="1" x14ac:dyDescent="0.35">
      <c r="A18" s="17" t="s">
        <v>79</v>
      </c>
      <c r="B18" s="31">
        <f>IFERROR(B17*B7,0)</f>
        <v>288</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0.62</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65" zoomScaleNormal="100" workbookViewId="0">
      <selection activeCell="B14" sqref="B14"/>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425</v>
      </c>
      <c r="F5" s="37"/>
    </row>
    <row r="6" spans="1:6" ht="23.25" customHeight="1" x14ac:dyDescent="0.35">
      <c r="A6" s="17" t="s">
        <v>84</v>
      </c>
      <c r="B6" s="43" t="s">
        <v>828</v>
      </c>
    </row>
    <row r="7" spans="1:6" ht="23.25" customHeight="1" x14ac:dyDescent="0.35">
      <c r="A7" s="17" t="s">
        <v>85</v>
      </c>
      <c r="B7" s="44" t="s">
        <v>801</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268</v>
      </c>
      <c r="B11" s="25">
        <v>0.3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2.9700173360239184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In the absence of real world data, this figure has been generated using the most relevant average nutrient export coefficient.</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0.3</v>
      </c>
      <c r="C28" s="39">
        <f>SUM(C11:C27)</f>
        <v>2.9700173360239184</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71" zoomScaleNormal="100" workbookViewId="0">
      <selection activeCell="A6" sqref="A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0.3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4.6132910014499977</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0.3</v>
      </c>
      <c r="C22" s="54">
        <f>SUM(C5:C21)</f>
        <v>4.6132910014499977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62" zoomScaleNormal="100" workbookViewId="0">
      <selection activeCell="B20" sqref="B20"/>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0.62</v>
      </c>
    </row>
    <row r="6" spans="1:4" ht="23.25" customHeight="1" x14ac:dyDescent="0.35">
      <c r="A6" s="17" t="s">
        <v>111</v>
      </c>
      <c r="B6" s="72">
        <f>IFERROR(Nutrients_from_future_land_use!C22-SuDS!G30-Nutrients_from_current_land_use!C28,0)</f>
        <v>1.6432736654260793</v>
      </c>
    </row>
    <row r="7" spans="1:4" ht="23.25" customHeight="1" x14ac:dyDescent="0.35">
      <c r="A7" s="17" t="s">
        <v>112</v>
      </c>
      <c r="B7" s="72">
        <f>IFERROR(B5+B6,0)</f>
        <v>2.2632736654260794</v>
      </c>
    </row>
    <row r="8" spans="1:4" ht="23.25" customHeight="1" x14ac:dyDescent="0.35">
      <c r="A8" s="17" t="s">
        <v>113</v>
      </c>
      <c r="B8" s="72">
        <f>IFERROR(IF(B7&lt;0,B7,B7*1.2),0)</f>
        <v>2.7159283985112954</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2.72</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525D0F5D-344D-4791-B3BD-CB1A2B3D1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2026-01-30T16:26:28Z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