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6"/>
  <workbookPr updateLinks="never" defaultThemeVersion="166925"/>
  <mc:AlternateContent xmlns:mc="http://schemas.openxmlformats.org/markup-compatibility/2006">
    <mc:Choice Requires="x15">
      <x15ac:absPath xmlns:x15ac="http://schemas.microsoft.com/office/spreadsheetml/2010/11/ac" url="/Users/Nicola/Dropbox/HCS/HCS work/Garages, Aston Close/"/>
    </mc:Choice>
  </mc:AlternateContent>
  <xr:revisionPtr revIDLastSave="0" documentId="13_ncr:1_{D47EAF3C-6882-3547-8B2C-32109248A89B}"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340" yWindow="760" windowWidth="34560" windowHeight="2038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C11" i="8" s="1"/>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<sst xmlns="http://schemas.openxmlformats.org/spreadsheetml/2006/main" count="1104" uniqueCount="417">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</sst>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icola/Dropbox/HCS/HCS%20Admin/Timeshee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8" zoomScaleNormal="100" workbookViewId="0">
      <selection activeCell="A46" sqref="A46"/>
    </sheetView>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C26" sqref="C26"/>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46539</v>
      </c>
      <c r="C5" s="19"/>
    </row>
    <row r="6" spans="1:5" ht="24.75" customHeight="1" x14ac:dyDescent="0.2">
      <c r="A6" s="18" t="s">
        <v>69</v>
      </c>
      <c r="B6" s="30">
        <v>2.4</v>
      </c>
      <c r="C6" s="19"/>
    </row>
    <row r="7" spans="1:5" ht="24.75" customHeight="1" x14ac:dyDescent="0.2">
      <c r="A7" s="18" t="s">
        <v>70</v>
      </c>
      <c r="B7" s="31">
        <v>120</v>
      </c>
      <c r="C7" s="19"/>
    </row>
    <row r="8" spans="1:5" ht="24.75" customHeight="1" x14ac:dyDescent="0.2">
      <c r="A8" s="18" t="s">
        <v>71</v>
      </c>
      <c r="B8" s="31">
        <v>1</v>
      </c>
      <c r="C8" s="19"/>
    </row>
    <row r="9" spans="1:5" ht="39.75" customHeight="1" x14ac:dyDescent="0.2">
      <c r="A9" s="18" t="s">
        <v>72</v>
      </c>
      <c r="B9" s="31" t="s">
        <v>145</v>
      </c>
      <c r="C9" s="19"/>
    </row>
    <row r="10" spans="1:5" ht="24.75" customHeight="1" x14ac:dyDescent="0.2">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
      <c r="A16" s="25" t="s">
        <v>78</v>
      </c>
      <c r="B16" s="115">
        <f>IF(ISBLANK(B8),0,B6*B8)</f>
        <v>2.4</v>
      </c>
    </row>
    <row r="17" spans="1:2" ht="23.25" customHeight="1" x14ac:dyDescent="0.2">
      <c r="A17" s="26" t="s">
        <v>79</v>
      </c>
      <c r="B17" s="42">
        <f>IFERROR(B16*B7,0)</f>
        <v>288</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50" zoomScaleNormal="100" workbookViewId="0">
      <selection activeCell="H50" sqref="H50"/>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376</v>
      </c>
      <c r="C7" s="6"/>
      <c r="D7" s="6"/>
      <c r="E7" s="6"/>
      <c r="F7" s="6"/>
    </row>
    <row r="8" spans="1:6" ht="30" customHeight="1" x14ac:dyDescent="0.2">
      <c r="A8" s="21" t="s">
        <v>86</v>
      </c>
      <c r="B8" s="47" t="s">
        <v>408</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t="s">
        <v>349</v>
      </c>
      <c r="B11" s="30">
        <v>1.9400000000000001E-2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3.2036557181859986E-2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1.9400000000000001E-2</v>
      </c>
      <c r="C28" s="42">
        <f>SUM(C11:C27)</f>
        <v>3.2036557181859986E-2</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D26" sqref="D26"/>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t="s">
        <v>349</v>
      </c>
      <c r="B5" s="30">
        <v>1.9400000000000001E-2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3.2036557181859986E-2</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1.9400000000000001E-2</v>
      </c>
      <c r="C22" s="56">
        <f>SUM(C5:C21)</f>
        <v>3.2036557181859986E-2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0.02</v>
      </c>
    </row>
    <row r="6" spans="1:4" ht="24.75" customHeight="1" x14ac:dyDescent="0.2">
      <c r="A6" s="18" t="s">
        <v>111</v>
      </c>
      <c r="B6" s="78">
        <f>IFERROR(Nutrients_from_future_land_use!C22-SuDS!G30-Nutrients_from_current_land_use!C28,0)</f>
        <v>0</v>
      </c>
    </row>
    <row r="7" spans="1:4" ht="24.75" customHeight="1" x14ac:dyDescent="0.2">
      <c r="A7" s="18" t="s">
        <v>112</v>
      </c>
      <c r="B7" s="78">
        <f>IFERROR(B5+B6,0)</f>
        <v>0.02</v>
      </c>
    </row>
    <row r="8" spans="1:4" ht="24.75" customHeight="1" x14ac:dyDescent="0.2">
      <c r="A8" s="18" t="s">
        <v>113</v>
      </c>
      <c r="B8" s="78">
        <f>IFERROR(IF(B7&lt;0,B7,B7*1.2),0)</f>
        <v>2.4E-2</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0.02</v>
      </c>
    </row>
    <row r="11" spans="1:4" ht="24.75" customHeight="1" x14ac:dyDescent="0.2">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0.11</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'/Users/Nicola/Dropbox/HCS/HCS Admin/Timesheets/C:\Users\DS56\OneDrive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ht="15" x14ac:dyDescent="0.1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Nicola French</cp:lastModifiedBy>
  <cp:revision/>
  <dcterms:created xsi:type="dcterms:W3CDTF">2021-10-14T13:24:34Z</dcterms:created>
  <dcterms:modified xsi:type="dcterms:W3CDTF">2025-11-26T06:09:22Z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