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skgroup.sharepoint.com/sites/ADASALMProjectsandTenders/Shared Documents/1011673_Stowell Farms_dairy planning/3. Deliverables/1. Final output/"/>
    </mc:Choice>
  </mc:AlternateContent>
  <xr:revisionPtr revIDLastSave="0" documentId="8_{6B35BDDF-4CA8-469C-8AE9-58363121483C}" xr6:coauthVersionLast="47" xr6:coauthVersionMax="47" xr10:uidLastSave="{00000000-0000-0000-0000-000000000000}"/>
  <bookViews>
    <workbookView xWindow="-38520" yWindow="-14700" windowWidth="38640" windowHeight="21120" activeTab="1" xr2:uid="{4949B957-0E93-43A9-BDF0-3BFAFD2126AC}"/>
  </bookViews>
  <sheets>
    <sheet name="Summary" sheetId="6" r:id="rId1"/>
    <sheet name="Field by Field" sheetId="2" r:id="rId2"/>
  </sheets>
  <externalReferences>
    <externalReference r:id="rId3"/>
  </externalReferences>
  <definedNames>
    <definedName name="_xlnm._FilterDatabase" localSheetId="1" hidden="1">'Field by Field'!$A$5:$CM$122</definedName>
    <definedName name="_xlnm.Print_Area" localSheetId="1">'Field by Field'!$A$1:$CG$159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2" i="6" l="1"/>
  <c r="R12" i="6"/>
  <c r="S12" i="6"/>
  <c r="Q15" i="6"/>
  <c r="R15" i="6"/>
  <c r="S15" i="6"/>
  <c r="Q78" i="2"/>
  <c r="Q86" i="2"/>
  <c r="L11" i="6"/>
  <c r="L12" i="6"/>
  <c r="L13" i="6"/>
  <c r="L14" i="6"/>
  <c r="L15" i="6"/>
  <c r="L16" i="6"/>
  <c r="L17" i="6"/>
  <c r="L18" i="6"/>
  <c r="L19" i="6"/>
  <c r="J12" i="6"/>
  <c r="F12" i="6"/>
  <c r="G12" i="6"/>
  <c r="H12" i="6"/>
  <c r="J18" i="6"/>
  <c r="J19" i="6"/>
  <c r="N12" i="2"/>
  <c r="R12" i="2" s="1"/>
  <c r="M18" i="2"/>
  <c r="Q18" i="2" s="1"/>
  <c r="M41" i="2"/>
  <c r="Q41" i="2" s="1"/>
  <c r="L45" i="2"/>
  <c r="P45" i="2" s="1"/>
  <c r="N50" i="2"/>
  <c r="R50" i="2" s="1"/>
  <c r="N62" i="2"/>
  <c r="R62" i="2" s="1"/>
  <c r="M70" i="2"/>
  <c r="Q70" i="2" s="1"/>
  <c r="M78" i="2"/>
  <c r="M86" i="2"/>
  <c r="M98" i="2"/>
  <c r="Q98" i="2" s="1"/>
  <c r="M110" i="2"/>
  <c r="Q110" i="2" s="1"/>
  <c r="M118" i="2"/>
  <c r="Q118" i="2" s="1"/>
  <c r="AM3" i="2"/>
  <c r="C2" i="6"/>
  <c r="BA3" i="2"/>
  <c r="AS3" i="2"/>
  <c r="AE7" i="2"/>
  <c r="AF7" i="2"/>
  <c r="AG7" i="2"/>
  <c r="AE8" i="2"/>
  <c r="AF8" i="2"/>
  <c r="AG8" i="2"/>
  <c r="AE9" i="2"/>
  <c r="AF9" i="2"/>
  <c r="AG9" i="2"/>
  <c r="AE10" i="2"/>
  <c r="AF10" i="2"/>
  <c r="AG10" i="2"/>
  <c r="AE11" i="2"/>
  <c r="AF11" i="2"/>
  <c r="AG11" i="2"/>
  <c r="AE12" i="2"/>
  <c r="AF12" i="2"/>
  <c r="AG12" i="2"/>
  <c r="AE13" i="2"/>
  <c r="AF13" i="2"/>
  <c r="AG13" i="2"/>
  <c r="AE14" i="2"/>
  <c r="AF14" i="2"/>
  <c r="AG14" i="2"/>
  <c r="AE15" i="2"/>
  <c r="AF15" i="2"/>
  <c r="AG15" i="2"/>
  <c r="AE16" i="2"/>
  <c r="AF16" i="2"/>
  <c r="AG16" i="2"/>
  <c r="AE17" i="2"/>
  <c r="AF17" i="2"/>
  <c r="AG17" i="2"/>
  <c r="AE18" i="2"/>
  <c r="AF18" i="2"/>
  <c r="AG18" i="2"/>
  <c r="AE19" i="2"/>
  <c r="AF19" i="2"/>
  <c r="AG19" i="2"/>
  <c r="AE20" i="2"/>
  <c r="AF20" i="2"/>
  <c r="AG20" i="2"/>
  <c r="AE21" i="2"/>
  <c r="AF21" i="2"/>
  <c r="AG21" i="2"/>
  <c r="AE22" i="2"/>
  <c r="AF22" i="2"/>
  <c r="AG22" i="2"/>
  <c r="AE23" i="2"/>
  <c r="AF23" i="2"/>
  <c r="AG23" i="2"/>
  <c r="AE24" i="2"/>
  <c r="AF24" i="2"/>
  <c r="AG24" i="2"/>
  <c r="AE25" i="2"/>
  <c r="AF25" i="2"/>
  <c r="AG25" i="2"/>
  <c r="AE26" i="2"/>
  <c r="AF26" i="2"/>
  <c r="AG26" i="2"/>
  <c r="AE27" i="2"/>
  <c r="AF27" i="2"/>
  <c r="AG27" i="2"/>
  <c r="AE28" i="2"/>
  <c r="AF28" i="2"/>
  <c r="AG28" i="2"/>
  <c r="AE29" i="2"/>
  <c r="AF29" i="2"/>
  <c r="AG29" i="2"/>
  <c r="AE30" i="2"/>
  <c r="AF30" i="2"/>
  <c r="AG30" i="2"/>
  <c r="AE31" i="2"/>
  <c r="AF31" i="2"/>
  <c r="AG31" i="2"/>
  <c r="AE32" i="2"/>
  <c r="AF32" i="2"/>
  <c r="AG32" i="2"/>
  <c r="AE33" i="2"/>
  <c r="AF33" i="2"/>
  <c r="AG33" i="2"/>
  <c r="AE34" i="2"/>
  <c r="AF34" i="2"/>
  <c r="AG34" i="2"/>
  <c r="AE35" i="2"/>
  <c r="AF35" i="2"/>
  <c r="AG35" i="2"/>
  <c r="AE36" i="2"/>
  <c r="AF36" i="2"/>
  <c r="AG36" i="2"/>
  <c r="AE37" i="2"/>
  <c r="AF37" i="2"/>
  <c r="AG37" i="2"/>
  <c r="AE38" i="2"/>
  <c r="AF38" i="2"/>
  <c r="AG38" i="2"/>
  <c r="AE39" i="2"/>
  <c r="AF39" i="2"/>
  <c r="AG39" i="2"/>
  <c r="AE40" i="2"/>
  <c r="AF40" i="2"/>
  <c r="AG40" i="2"/>
  <c r="AE41" i="2"/>
  <c r="AF41" i="2"/>
  <c r="AG41" i="2"/>
  <c r="AE42" i="2"/>
  <c r="AF42" i="2"/>
  <c r="AG42" i="2"/>
  <c r="AE43" i="2"/>
  <c r="AF43" i="2"/>
  <c r="AG43" i="2"/>
  <c r="AE44" i="2"/>
  <c r="AF44" i="2"/>
  <c r="AG44" i="2"/>
  <c r="AE45" i="2"/>
  <c r="AF45" i="2"/>
  <c r="AG45" i="2"/>
  <c r="AE46" i="2"/>
  <c r="AF46" i="2"/>
  <c r="AG46" i="2"/>
  <c r="AE47" i="2"/>
  <c r="AF47" i="2"/>
  <c r="AG47" i="2"/>
  <c r="AE48" i="2"/>
  <c r="AF48" i="2"/>
  <c r="AG48" i="2"/>
  <c r="AE49" i="2"/>
  <c r="AF49" i="2"/>
  <c r="AG49" i="2"/>
  <c r="AE50" i="2"/>
  <c r="AF50" i="2"/>
  <c r="AG50" i="2"/>
  <c r="AE51" i="2"/>
  <c r="AF51" i="2"/>
  <c r="AG51" i="2"/>
  <c r="AE52" i="2"/>
  <c r="AF52" i="2"/>
  <c r="AG52" i="2"/>
  <c r="AE53" i="2"/>
  <c r="AF53" i="2"/>
  <c r="AG53" i="2"/>
  <c r="AE54" i="2"/>
  <c r="AF54" i="2"/>
  <c r="AG54" i="2"/>
  <c r="AE55" i="2"/>
  <c r="AF55" i="2"/>
  <c r="AG55" i="2"/>
  <c r="AE56" i="2"/>
  <c r="AF56" i="2"/>
  <c r="AG56" i="2"/>
  <c r="AE57" i="2"/>
  <c r="AF57" i="2"/>
  <c r="AG57" i="2"/>
  <c r="AE58" i="2"/>
  <c r="AF58" i="2"/>
  <c r="AG58" i="2"/>
  <c r="AE59" i="2"/>
  <c r="AF59" i="2"/>
  <c r="AG59" i="2"/>
  <c r="AE60" i="2"/>
  <c r="AF60" i="2"/>
  <c r="AG60" i="2"/>
  <c r="AE61" i="2"/>
  <c r="AF61" i="2"/>
  <c r="AG61" i="2"/>
  <c r="AE62" i="2"/>
  <c r="AF62" i="2"/>
  <c r="AG62" i="2"/>
  <c r="AE63" i="2"/>
  <c r="AF63" i="2"/>
  <c r="AG63" i="2"/>
  <c r="AE64" i="2"/>
  <c r="AF64" i="2"/>
  <c r="AG64" i="2"/>
  <c r="AE66" i="2"/>
  <c r="AF66" i="2"/>
  <c r="AG66" i="2"/>
  <c r="AE67" i="2"/>
  <c r="AF67" i="2"/>
  <c r="AG67" i="2"/>
  <c r="AE68" i="2"/>
  <c r="AF68" i="2"/>
  <c r="AG68" i="2"/>
  <c r="AE69" i="2"/>
  <c r="AF69" i="2"/>
  <c r="AG69" i="2"/>
  <c r="AE70" i="2"/>
  <c r="AF70" i="2"/>
  <c r="AG70" i="2"/>
  <c r="AE71" i="2"/>
  <c r="AF71" i="2"/>
  <c r="AG71" i="2"/>
  <c r="AE72" i="2"/>
  <c r="AF72" i="2"/>
  <c r="AG72" i="2"/>
  <c r="AE73" i="2"/>
  <c r="AF73" i="2"/>
  <c r="AG73" i="2"/>
  <c r="AE74" i="2"/>
  <c r="AF74" i="2"/>
  <c r="AG74" i="2"/>
  <c r="AE75" i="2"/>
  <c r="AF75" i="2"/>
  <c r="AG75" i="2"/>
  <c r="AE76" i="2"/>
  <c r="AF76" i="2"/>
  <c r="AG76" i="2"/>
  <c r="AE77" i="2"/>
  <c r="AF77" i="2"/>
  <c r="AG77" i="2"/>
  <c r="AE78" i="2"/>
  <c r="AF78" i="2"/>
  <c r="AG78" i="2"/>
  <c r="AE79" i="2"/>
  <c r="AF79" i="2"/>
  <c r="AG79" i="2"/>
  <c r="AE80" i="2"/>
  <c r="AF80" i="2"/>
  <c r="AG80" i="2"/>
  <c r="AE81" i="2"/>
  <c r="AF81" i="2"/>
  <c r="AG81" i="2"/>
  <c r="AE82" i="2"/>
  <c r="AF82" i="2"/>
  <c r="AG82" i="2"/>
  <c r="AE83" i="2"/>
  <c r="AF83" i="2"/>
  <c r="AG83" i="2"/>
  <c r="AE84" i="2"/>
  <c r="AF84" i="2"/>
  <c r="AG84" i="2"/>
  <c r="AE85" i="2"/>
  <c r="AF85" i="2"/>
  <c r="AG85" i="2"/>
  <c r="AE86" i="2"/>
  <c r="AF86" i="2"/>
  <c r="AG86" i="2"/>
  <c r="AE87" i="2"/>
  <c r="AF87" i="2"/>
  <c r="AG87" i="2"/>
  <c r="AE88" i="2"/>
  <c r="AF88" i="2"/>
  <c r="AG88" i="2"/>
  <c r="AE89" i="2"/>
  <c r="AF89" i="2"/>
  <c r="AG89" i="2"/>
  <c r="AE90" i="2"/>
  <c r="AF90" i="2"/>
  <c r="AG90" i="2"/>
  <c r="AE91" i="2"/>
  <c r="AF91" i="2"/>
  <c r="AG91" i="2"/>
  <c r="AE92" i="2"/>
  <c r="AF92" i="2"/>
  <c r="AG92" i="2"/>
  <c r="AE93" i="2"/>
  <c r="AF93" i="2"/>
  <c r="AG93" i="2"/>
  <c r="AE94" i="2"/>
  <c r="AF94" i="2"/>
  <c r="AG94" i="2"/>
  <c r="AE95" i="2"/>
  <c r="AF95" i="2"/>
  <c r="AG95" i="2"/>
  <c r="AE96" i="2"/>
  <c r="AF96" i="2"/>
  <c r="AG96" i="2"/>
  <c r="AE97" i="2"/>
  <c r="AF97" i="2"/>
  <c r="AG97" i="2"/>
  <c r="AE98" i="2"/>
  <c r="AF98" i="2"/>
  <c r="AG98" i="2"/>
  <c r="AE99" i="2"/>
  <c r="AF99" i="2"/>
  <c r="AG99" i="2"/>
  <c r="AE100" i="2"/>
  <c r="AF100" i="2"/>
  <c r="AG100" i="2"/>
  <c r="AE101" i="2"/>
  <c r="AF101" i="2"/>
  <c r="AG101" i="2"/>
  <c r="AE102" i="2"/>
  <c r="AF102" i="2"/>
  <c r="AG102" i="2"/>
  <c r="AE103" i="2"/>
  <c r="AF103" i="2"/>
  <c r="AG103" i="2"/>
  <c r="AE104" i="2"/>
  <c r="AF104" i="2"/>
  <c r="AG104" i="2"/>
  <c r="AE105" i="2"/>
  <c r="AF105" i="2"/>
  <c r="AG105" i="2"/>
  <c r="AE106" i="2"/>
  <c r="AF106" i="2"/>
  <c r="AG106" i="2"/>
  <c r="AE107" i="2"/>
  <c r="AF107" i="2"/>
  <c r="AG107" i="2"/>
  <c r="AE108" i="2"/>
  <c r="AF108" i="2"/>
  <c r="AG108" i="2"/>
  <c r="AE109" i="2"/>
  <c r="AF109" i="2"/>
  <c r="AG109" i="2"/>
  <c r="AE110" i="2"/>
  <c r="AF110" i="2"/>
  <c r="AG110" i="2"/>
  <c r="AE111" i="2"/>
  <c r="AF111" i="2"/>
  <c r="AG111" i="2"/>
  <c r="AE112" i="2"/>
  <c r="AF112" i="2"/>
  <c r="AG112" i="2"/>
  <c r="AE113" i="2"/>
  <c r="AF113" i="2"/>
  <c r="AG113" i="2"/>
  <c r="AE114" i="2"/>
  <c r="AF114" i="2"/>
  <c r="AG114" i="2"/>
  <c r="AE115" i="2"/>
  <c r="AF115" i="2"/>
  <c r="AG115" i="2"/>
  <c r="AE116" i="2"/>
  <c r="AF116" i="2"/>
  <c r="AG116" i="2"/>
  <c r="AE117" i="2"/>
  <c r="AF117" i="2"/>
  <c r="AG117" i="2"/>
  <c r="AE118" i="2"/>
  <c r="AF118" i="2"/>
  <c r="AG118" i="2"/>
  <c r="AE119" i="2"/>
  <c r="AF119" i="2"/>
  <c r="AG119" i="2"/>
  <c r="AE120" i="2"/>
  <c r="AF120" i="2"/>
  <c r="AG120" i="2"/>
  <c r="AE121" i="2"/>
  <c r="AF121" i="2"/>
  <c r="AG121" i="2"/>
  <c r="AE122" i="2"/>
  <c r="AF122" i="2"/>
  <c r="AG122" i="2"/>
  <c r="AE123" i="2"/>
  <c r="AF123" i="2"/>
  <c r="AG123" i="2"/>
  <c r="AE124" i="2"/>
  <c r="AF124" i="2"/>
  <c r="AG124" i="2"/>
  <c r="AE125" i="2"/>
  <c r="AF125" i="2"/>
  <c r="AG125" i="2"/>
  <c r="AE126" i="2"/>
  <c r="AF126" i="2"/>
  <c r="AG126" i="2"/>
  <c r="AE127" i="2"/>
  <c r="AF127" i="2"/>
  <c r="AG127" i="2"/>
  <c r="AE128" i="2"/>
  <c r="AF128" i="2"/>
  <c r="AG128" i="2"/>
  <c r="AE129" i="2"/>
  <c r="AF129" i="2"/>
  <c r="AG129" i="2"/>
  <c r="AE130" i="2"/>
  <c r="AF130" i="2"/>
  <c r="AG130" i="2"/>
  <c r="AE131" i="2"/>
  <c r="AF131" i="2"/>
  <c r="AG131" i="2"/>
  <c r="AG6" i="2"/>
  <c r="AF6" i="2"/>
  <c r="AE6" i="2"/>
  <c r="AJ7" i="2"/>
  <c r="AK7" i="2"/>
  <c r="M7" i="2" s="1"/>
  <c r="Q7" i="2" s="1"/>
  <c r="AL7" i="2"/>
  <c r="AM7" i="2"/>
  <c r="AP7" i="2"/>
  <c r="AQ7" i="2"/>
  <c r="AR7" i="2"/>
  <c r="AS7" i="2"/>
  <c r="AX7" i="2"/>
  <c r="AY7" i="2"/>
  <c r="AZ7" i="2"/>
  <c r="BA7" i="2"/>
  <c r="BE7" i="2" s="1"/>
  <c r="BD7" i="2"/>
  <c r="BJ7" i="2"/>
  <c r="BK7" i="2"/>
  <c r="BP7" i="2"/>
  <c r="BQ7" i="2"/>
  <c r="BR7" i="2"/>
  <c r="BW7" i="2"/>
  <c r="BX7" i="2"/>
  <c r="CC7" i="2"/>
  <c r="CD7" i="2"/>
  <c r="AJ8" i="2"/>
  <c r="AK8" i="2"/>
  <c r="AL8" i="2"/>
  <c r="AM8" i="2"/>
  <c r="AP8" i="2"/>
  <c r="AQ8" i="2"/>
  <c r="AR8" i="2"/>
  <c r="AS8" i="2"/>
  <c r="AX8" i="2"/>
  <c r="AY8" i="2"/>
  <c r="AZ8" i="2"/>
  <c r="BA8" i="2"/>
  <c r="BE8" i="2" s="1"/>
  <c r="BD8" i="2"/>
  <c r="BJ8" i="2"/>
  <c r="BK8" i="2"/>
  <c r="BP8" i="2"/>
  <c r="BQ8" i="2"/>
  <c r="BR8" i="2"/>
  <c r="BW8" i="2"/>
  <c r="BX8" i="2"/>
  <c r="CC8" i="2"/>
  <c r="CD8" i="2"/>
  <c r="AJ9" i="2"/>
  <c r="AK9" i="2"/>
  <c r="M9" i="2" s="1"/>
  <c r="Q9" i="2" s="1"/>
  <c r="AL9" i="2"/>
  <c r="N9" i="2" s="1"/>
  <c r="R9" i="2" s="1"/>
  <c r="AM9" i="2"/>
  <c r="AP9" i="2"/>
  <c r="AQ9" i="2"/>
  <c r="AR9" i="2"/>
  <c r="AS9" i="2"/>
  <c r="AX9" i="2"/>
  <c r="AY9" i="2"/>
  <c r="AZ9" i="2"/>
  <c r="BA9" i="2"/>
  <c r="BE9" i="2" s="1"/>
  <c r="BD9" i="2"/>
  <c r="BJ9" i="2"/>
  <c r="BK9" i="2"/>
  <c r="BP9" i="2"/>
  <c r="BQ9" i="2"/>
  <c r="BR9" i="2"/>
  <c r="BW9" i="2"/>
  <c r="BX9" i="2"/>
  <c r="CC9" i="2"/>
  <c r="CD9" i="2"/>
  <c r="AJ10" i="2"/>
  <c r="AK10" i="2"/>
  <c r="AL10" i="2"/>
  <c r="AM10" i="2"/>
  <c r="AP10" i="2"/>
  <c r="AQ10" i="2"/>
  <c r="AR10" i="2"/>
  <c r="AS10" i="2"/>
  <c r="AX10" i="2"/>
  <c r="AY10" i="2"/>
  <c r="AZ10" i="2"/>
  <c r="BA10" i="2"/>
  <c r="BE10" i="2" s="1"/>
  <c r="BD10" i="2"/>
  <c r="BJ10" i="2"/>
  <c r="BK10" i="2"/>
  <c r="BP10" i="2"/>
  <c r="BQ10" i="2"/>
  <c r="BR10" i="2"/>
  <c r="BW10" i="2"/>
  <c r="BX10" i="2"/>
  <c r="CC10" i="2"/>
  <c r="CD10" i="2"/>
  <c r="AJ11" i="2"/>
  <c r="L11" i="2" s="1"/>
  <c r="P11" i="2" s="1"/>
  <c r="AK11" i="2"/>
  <c r="AL11" i="2"/>
  <c r="AM11" i="2"/>
  <c r="F19" i="6" s="1"/>
  <c r="AP11" i="2"/>
  <c r="AQ11" i="2"/>
  <c r="AR11" i="2"/>
  <c r="AS11" i="2"/>
  <c r="G19" i="6" s="1"/>
  <c r="AX11" i="2"/>
  <c r="AY11" i="2"/>
  <c r="AZ11" i="2"/>
  <c r="BA11" i="2"/>
  <c r="BE11" i="2" s="1"/>
  <c r="BD11" i="2"/>
  <c r="BJ11" i="2"/>
  <c r="BK11" i="2"/>
  <c r="BP11" i="2"/>
  <c r="BQ11" i="2"/>
  <c r="BR11" i="2"/>
  <c r="BW11" i="2"/>
  <c r="BX11" i="2"/>
  <c r="CC11" i="2"/>
  <c r="CD11" i="2"/>
  <c r="AJ12" i="2"/>
  <c r="AK12" i="2"/>
  <c r="AL12" i="2"/>
  <c r="AM12" i="2"/>
  <c r="AP12" i="2"/>
  <c r="AQ12" i="2"/>
  <c r="AR12" i="2"/>
  <c r="AS12" i="2"/>
  <c r="AX12" i="2"/>
  <c r="AY12" i="2"/>
  <c r="AZ12" i="2"/>
  <c r="BA12" i="2"/>
  <c r="BE12" i="2" s="1"/>
  <c r="BD12" i="2"/>
  <c r="M12" i="2" s="1"/>
  <c r="Q12" i="2" s="1"/>
  <c r="BJ12" i="2"/>
  <c r="BK12" i="2"/>
  <c r="BP12" i="2"/>
  <c r="BQ12" i="2"/>
  <c r="BR12" i="2"/>
  <c r="BW12" i="2"/>
  <c r="BX12" i="2"/>
  <c r="CC12" i="2"/>
  <c r="CD12" i="2"/>
  <c r="AJ13" i="2"/>
  <c r="L13" i="2" s="1"/>
  <c r="P13" i="2" s="1"/>
  <c r="AK13" i="2"/>
  <c r="M13" i="2" s="1"/>
  <c r="Q13" i="2" s="1"/>
  <c r="AL13" i="2"/>
  <c r="N13" i="2" s="1"/>
  <c r="R13" i="2" s="1"/>
  <c r="AM13" i="2"/>
  <c r="AP13" i="2"/>
  <c r="AQ13" i="2"/>
  <c r="AR13" i="2"/>
  <c r="AS13" i="2"/>
  <c r="AX13" i="2"/>
  <c r="AY13" i="2"/>
  <c r="AZ13" i="2"/>
  <c r="BA13" i="2"/>
  <c r="BE13" i="2" s="1"/>
  <c r="BD13" i="2"/>
  <c r="BJ13" i="2"/>
  <c r="BK13" i="2"/>
  <c r="BP13" i="2"/>
  <c r="BQ13" i="2"/>
  <c r="BR13" i="2"/>
  <c r="BW13" i="2"/>
  <c r="BX13" i="2"/>
  <c r="CC13" i="2"/>
  <c r="CD13" i="2"/>
  <c r="AJ14" i="2"/>
  <c r="AK14" i="2"/>
  <c r="AL14" i="2"/>
  <c r="AM14" i="2"/>
  <c r="AP14" i="2"/>
  <c r="AQ14" i="2"/>
  <c r="AR14" i="2"/>
  <c r="AS14" i="2"/>
  <c r="AX14" i="2"/>
  <c r="AY14" i="2"/>
  <c r="AZ14" i="2"/>
  <c r="BA14" i="2"/>
  <c r="BE14" i="2" s="1"/>
  <c r="BD14" i="2"/>
  <c r="BJ14" i="2"/>
  <c r="BK14" i="2"/>
  <c r="BP14" i="2"/>
  <c r="BQ14" i="2"/>
  <c r="BR14" i="2"/>
  <c r="BW14" i="2"/>
  <c r="BX14" i="2"/>
  <c r="CC14" i="2"/>
  <c r="CD14" i="2"/>
  <c r="AJ15" i="2"/>
  <c r="AK15" i="2"/>
  <c r="AL15" i="2"/>
  <c r="AM15" i="2"/>
  <c r="AP15" i="2"/>
  <c r="AQ15" i="2"/>
  <c r="AR15" i="2"/>
  <c r="AS15" i="2"/>
  <c r="AX15" i="2"/>
  <c r="AY15" i="2"/>
  <c r="AZ15" i="2"/>
  <c r="BA15" i="2"/>
  <c r="BE15" i="2" s="1"/>
  <c r="BD15" i="2"/>
  <c r="BJ15" i="2"/>
  <c r="BK15" i="2"/>
  <c r="BP15" i="2"/>
  <c r="BQ15" i="2"/>
  <c r="BR15" i="2"/>
  <c r="BW15" i="2"/>
  <c r="BX15" i="2"/>
  <c r="CC15" i="2"/>
  <c r="CD15" i="2"/>
  <c r="AJ16" i="2"/>
  <c r="AK16" i="2"/>
  <c r="AL16" i="2"/>
  <c r="AM16" i="2"/>
  <c r="AP16" i="2"/>
  <c r="AQ16" i="2"/>
  <c r="AR16" i="2"/>
  <c r="AS16" i="2"/>
  <c r="AX16" i="2"/>
  <c r="AY16" i="2"/>
  <c r="AZ16" i="2"/>
  <c r="BA16" i="2"/>
  <c r="BE16" i="2" s="1"/>
  <c r="BD16" i="2"/>
  <c r="BJ16" i="2"/>
  <c r="BK16" i="2"/>
  <c r="BP16" i="2"/>
  <c r="BQ16" i="2"/>
  <c r="BR16" i="2"/>
  <c r="BW16" i="2"/>
  <c r="BX16" i="2"/>
  <c r="CC16" i="2"/>
  <c r="CD16" i="2"/>
  <c r="AJ17" i="2"/>
  <c r="L17" i="2" s="1"/>
  <c r="P17" i="2" s="1"/>
  <c r="AK17" i="2"/>
  <c r="M17" i="2" s="1"/>
  <c r="Q17" i="2" s="1"/>
  <c r="AL17" i="2"/>
  <c r="N17" i="2" s="1"/>
  <c r="R17" i="2" s="1"/>
  <c r="AM17" i="2"/>
  <c r="AP17" i="2"/>
  <c r="AQ17" i="2"/>
  <c r="AR17" i="2"/>
  <c r="AS17" i="2"/>
  <c r="AX17" i="2"/>
  <c r="AY17" i="2"/>
  <c r="AZ17" i="2"/>
  <c r="BA17" i="2"/>
  <c r="BE17" i="2" s="1"/>
  <c r="BD17" i="2"/>
  <c r="BJ17" i="2"/>
  <c r="BK17" i="2"/>
  <c r="BP17" i="2"/>
  <c r="BQ17" i="2"/>
  <c r="BR17" i="2"/>
  <c r="BW17" i="2"/>
  <c r="BX17" i="2"/>
  <c r="CC17" i="2"/>
  <c r="CD17" i="2"/>
  <c r="AJ18" i="2"/>
  <c r="AK18" i="2"/>
  <c r="AL18" i="2"/>
  <c r="N18" i="2" s="1"/>
  <c r="R18" i="2" s="1"/>
  <c r="AM18" i="2"/>
  <c r="AP18" i="2"/>
  <c r="AQ18" i="2"/>
  <c r="AR18" i="2"/>
  <c r="AS18" i="2"/>
  <c r="AX18" i="2"/>
  <c r="AY18" i="2"/>
  <c r="AZ18" i="2"/>
  <c r="BA18" i="2"/>
  <c r="BE18" i="2" s="1"/>
  <c r="BD18" i="2"/>
  <c r="BJ18" i="2"/>
  <c r="BK18" i="2"/>
  <c r="BP18" i="2"/>
  <c r="BQ18" i="2"/>
  <c r="BR18" i="2"/>
  <c r="BW18" i="2"/>
  <c r="BX18" i="2"/>
  <c r="CC18" i="2"/>
  <c r="CD18" i="2"/>
  <c r="AJ19" i="2"/>
  <c r="AK19" i="2"/>
  <c r="AL19" i="2"/>
  <c r="AM19" i="2"/>
  <c r="AP19" i="2"/>
  <c r="AQ19" i="2"/>
  <c r="AR19" i="2"/>
  <c r="AS19" i="2"/>
  <c r="AX19" i="2"/>
  <c r="AY19" i="2"/>
  <c r="AZ19" i="2"/>
  <c r="BA19" i="2"/>
  <c r="BE19" i="2" s="1"/>
  <c r="BD19" i="2"/>
  <c r="BJ19" i="2"/>
  <c r="BK19" i="2"/>
  <c r="BP19" i="2"/>
  <c r="BQ19" i="2"/>
  <c r="BR19" i="2"/>
  <c r="BW19" i="2"/>
  <c r="BX19" i="2"/>
  <c r="CC19" i="2"/>
  <c r="CD19" i="2"/>
  <c r="AJ20" i="2"/>
  <c r="L20" i="2" s="1"/>
  <c r="P20" i="2" s="1"/>
  <c r="AK20" i="2"/>
  <c r="AL20" i="2"/>
  <c r="N20" i="2" s="1"/>
  <c r="R20" i="2" s="1"/>
  <c r="AM20" i="2"/>
  <c r="AP20" i="2"/>
  <c r="AQ20" i="2"/>
  <c r="AR20" i="2"/>
  <c r="AS20" i="2"/>
  <c r="AX20" i="2"/>
  <c r="AY20" i="2"/>
  <c r="AZ20" i="2"/>
  <c r="BA20" i="2"/>
  <c r="BE20" i="2" s="1"/>
  <c r="BD20" i="2"/>
  <c r="BJ20" i="2"/>
  <c r="BK20" i="2"/>
  <c r="BP20" i="2"/>
  <c r="BQ20" i="2"/>
  <c r="BR20" i="2"/>
  <c r="BW20" i="2"/>
  <c r="BX20" i="2"/>
  <c r="CC20" i="2"/>
  <c r="CD20" i="2"/>
  <c r="AJ21" i="2"/>
  <c r="AK21" i="2"/>
  <c r="AL21" i="2"/>
  <c r="AM21" i="2"/>
  <c r="AP21" i="2"/>
  <c r="AQ21" i="2"/>
  <c r="AR21" i="2"/>
  <c r="AS21" i="2"/>
  <c r="AX21" i="2"/>
  <c r="AY21" i="2"/>
  <c r="AZ21" i="2"/>
  <c r="BA21" i="2"/>
  <c r="BE21" i="2" s="1"/>
  <c r="BD21" i="2"/>
  <c r="BJ21" i="2"/>
  <c r="BK21" i="2"/>
  <c r="BP21" i="2"/>
  <c r="BQ21" i="2"/>
  <c r="BR21" i="2"/>
  <c r="BW21" i="2"/>
  <c r="BX21" i="2"/>
  <c r="CC21" i="2"/>
  <c r="CD21" i="2"/>
  <c r="AJ22" i="2"/>
  <c r="AK22" i="2"/>
  <c r="AL22" i="2"/>
  <c r="AM22" i="2"/>
  <c r="AP22" i="2"/>
  <c r="AQ22" i="2"/>
  <c r="AR22" i="2"/>
  <c r="AS22" i="2"/>
  <c r="AX22" i="2"/>
  <c r="AY22" i="2"/>
  <c r="AZ22" i="2"/>
  <c r="BA22" i="2"/>
  <c r="BE22" i="2" s="1"/>
  <c r="BD22" i="2"/>
  <c r="BJ22" i="2"/>
  <c r="BK22" i="2"/>
  <c r="BP22" i="2"/>
  <c r="BQ22" i="2"/>
  <c r="BR22" i="2"/>
  <c r="BW22" i="2"/>
  <c r="BX22" i="2"/>
  <c r="CC22" i="2"/>
  <c r="CD22" i="2"/>
  <c r="AJ23" i="2"/>
  <c r="AK23" i="2"/>
  <c r="AL23" i="2"/>
  <c r="AM23" i="2"/>
  <c r="AP23" i="2"/>
  <c r="AQ23" i="2"/>
  <c r="AR23" i="2"/>
  <c r="AS23" i="2"/>
  <c r="AX23" i="2"/>
  <c r="AY23" i="2"/>
  <c r="AZ23" i="2"/>
  <c r="BA23" i="2"/>
  <c r="BE23" i="2" s="1"/>
  <c r="BD23" i="2"/>
  <c r="BJ23" i="2"/>
  <c r="BK23" i="2"/>
  <c r="BP23" i="2"/>
  <c r="BQ23" i="2"/>
  <c r="BR23" i="2"/>
  <c r="BW23" i="2"/>
  <c r="BX23" i="2"/>
  <c r="CC23" i="2"/>
  <c r="CD23" i="2"/>
  <c r="AJ24" i="2"/>
  <c r="AK24" i="2"/>
  <c r="AL24" i="2"/>
  <c r="AM24" i="2"/>
  <c r="AP24" i="2"/>
  <c r="AQ24" i="2"/>
  <c r="AR24" i="2"/>
  <c r="AS24" i="2"/>
  <c r="AX24" i="2"/>
  <c r="AY24" i="2"/>
  <c r="AZ24" i="2"/>
  <c r="BA24" i="2"/>
  <c r="BE24" i="2" s="1"/>
  <c r="BD24" i="2"/>
  <c r="BJ24" i="2"/>
  <c r="BK24" i="2"/>
  <c r="BP24" i="2"/>
  <c r="BQ24" i="2"/>
  <c r="BR24" i="2"/>
  <c r="BW24" i="2"/>
  <c r="BX24" i="2"/>
  <c r="CC24" i="2"/>
  <c r="CD24" i="2"/>
  <c r="AJ25" i="2"/>
  <c r="AK25" i="2"/>
  <c r="AL25" i="2"/>
  <c r="AM25" i="2"/>
  <c r="AP25" i="2"/>
  <c r="AQ25" i="2"/>
  <c r="M25" i="2" s="1"/>
  <c r="Q25" i="2" s="1"/>
  <c r="AR25" i="2"/>
  <c r="N25" i="2" s="1"/>
  <c r="R25" i="2" s="1"/>
  <c r="AS25" i="2"/>
  <c r="AX25" i="2"/>
  <c r="AY25" i="2"/>
  <c r="AZ25" i="2"/>
  <c r="BA25" i="2"/>
  <c r="BE25" i="2" s="1"/>
  <c r="BD25" i="2"/>
  <c r="BJ25" i="2"/>
  <c r="BK25" i="2"/>
  <c r="BP25" i="2"/>
  <c r="BQ25" i="2"/>
  <c r="BR25" i="2"/>
  <c r="BW25" i="2"/>
  <c r="BX25" i="2"/>
  <c r="CC25" i="2"/>
  <c r="CD25" i="2"/>
  <c r="AJ26" i="2"/>
  <c r="AK26" i="2"/>
  <c r="AL26" i="2"/>
  <c r="AM26" i="2"/>
  <c r="AP26" i="2"/>
  <c r="AQ26" i="2"/>
  <c r="AR26" i="2"/>
  <c r="AS26" i="2"/>
  <c r="AX26" i="2"/>
  <c r="AY26" i="2"/>
  <c r="AZ26" i="2"/>
  <c r="BA26" i="2"/>
  <c r="BE26" i="2" s="1"/>
  <c r="BD26" i="2"/>
  <c r="BJ26" i="2"/>
  <c r="BK26" i="2"/>
  <c r="BP26" i="2"/>
  <c r="BQ26" i="2"/>
  <c r="BR26" i="2"/>
  <c r="BW26" i="2"/>
  <c r="BX26" i="2"/>
  <c r="CC26" i="2"/>
  <c r="CD26" i="2"/>
  <c r="AJ27" i="2"/>
  <c r="AK27" i="2"/>
  <c r="AL27" i="2"/>
  <c r="AM27" i="2"/>
  <c r="AP27" i="2"/>
  <c r="AQ27" i="2"/>
  <c r="AR27" i="2"/>
  <c r="AS27" i="2"/>
  <c r="AX27" i="2"/>
  <c r="AY27" i="2"/>
  <c r="AZ27" i="2"/>
  <c r="BA27" i="2"/>
  <c r="BE27" i="2" s="1"/>
  <c r="BD27" i="2"/>
  <c r="BJ27" i="2"/>
  <c r="BK27" i="2"/>
  <c r="BP27" i="2"/>
  <c r="BQ27" i="2"/>
  <c r="BR27" i="2"/>
  <c r="BW27" i="2"/>
  <c r="BX27" i="2"/>
  <c r="CC27" i="2"/>
  <c r="CD27" i="2"/>
  <c r="AJ28" i="2"/>
  <c r="AK28" i="2"/>
  <c r="AL28" i="2"/>
  <c r="AM28" i="2"/>
  <c r="AP28" i="2"/>
  <c r="AQ28" i="2"/>
  <c r="AR28" i="2"/>
  <c r="AS28" i="2"/>
  <c r="AX28" i="2"/>
  <c r="AY28" i="2"/>
  <c r="AZ28" i="2"/>
  <c r="BA28" i="2"/>
  <c r="BE28" i="2" s="1"/>
  <c r="BD28" i="2"/>
  <c r="BJ28" i="2"/>
  <c r="BK28" i="2"/>
  <c r="BP28" i="2"/>
  <c r="BQ28" i="2"/>
  <c r="BR28" i="2"/>
  <c r="BW28" i="2"/>
  <c r="BX28" i="2"/>
  <c r="CC28" i="2"/>
  <c r="CD28" i="2"/>
  <c r="AJ29" i="2"/>
  <c r="L29" i="2" s="1"/>
  <c r="P29" i="2" s="1"/>
  <c r="AK29" i="2"/>
  <c r="M29" i="2" s="1"/>
  <c r="Q29" i="2" s="1"/>
  <c r="AL29" i="2"/>
  <c r="AM29" i="2"/>
  <c r="AP29" i="2"/>
  <c r="AQ29" i="2"/>
  <c r="AR29" i="2"/>
  <c r="N29" i="2" s="1"/>
  <c r="R29" i="2" s="1"/>
  <c r="AS29" i="2"/>
  <c r="AX29" i="2"/>
  <c r="AY29" i="2"/>
  <c r="AZ29" i="2"/>
  <c r="BA29" i="2"/>
  <c r="BE29" i="2" s="1"/>
  <c r="BD29" i="2"/>
  <c r="BJ29" i="2"/>
  <c r="BK29" i="2"/>
  <c r="BP29" i="2"/>
  <c r="BQ29" i="2"/>
  <c r="BR29" i="2"/>
  <c r="BW29" i="2"/>
  <c r="BX29" i="2"/>
  <c r="CC29" i="2"/>
  <c r="CD29" i="2"/>
  <c r="AJ30" i="2"/>
  <c r="L30" i="2" s="1"/>
  <c r="P30" i="2" s="1"/>
  <c r="AK30" i="2"/>
  <c r="M30" i="2" s="1"/>
  <c r="Q30" i="2" s="1"/>
  <c r="AL30" i="2"/>
  <c r="N30" i="2" s="1"/>
  <c r="R30" i="2" s="1"/>
  <c r="AM30" i="2"/>
  <c r="AP30" i="2"/>
  <c r="AQ30" i="2"/>
  <c r="AR30" i="2"/>
  <c r="AS30" i="2"/>
  <c r="AX30" i="2"/>
  <c r="AY30" i="2"/>
  <c r="AZ30" i="2"/>
  <c r="BA30" i="2"/>
  <c r="BE30" i="2" s="1"/>
  <c r="BD30" i="2"/>
  <c r="BJ30" i="2"/>
  <c r="BK30" i="2"/>
  <c r="BP30" i="2"/>
  <c r="BQ30" i="2"/>
  <c r="BR30" i="2"/>
  <c r="BW30" i="2"/>
  <c r="BX30" i="2"/>
  <c r="CC30" i="2"/>
  <c r="CD30" i="2"/>
  <c r="AJ31" i="2"/>
  <c r="AK31" i="2"/>
  <c r="AL31" i="2"/>
  <c r="AM31" i="2"/>
  <c r="AP31" i="2"/>
  <c r="AQ31" i="2"/>
  <c r="AR31" i="2"/>
  <c r="AS31" i="2"/>
  <c r="AX31" i="2"/>
  <c r="AY31" i="2"/>
  <c r="AZ31" i="2"/>
  <c r="BA31" i="2"/>
  <c r="BE31" i="2" s="1"/>
  <c r="BD31" i="2"/>
  <c r="BJ31" i="2"/>
  <c r="BK31" i="2"/>
  <c r="BP31" i="2"/>
  <c r="BQ31" i="2"/>
  <c r="BR31" i="2"/>
  <c r="BW31" i="2"/>
  <c r="BX31" i="2"/>
  <c r="CC31" i="2"/>
  <c r="CD31" i="2"/>
  <c r="AJ32" i="2"/>
  <c r="AK32" i="2"/>
  <c r="AL32" i="2"/>
  <c r="AM32" i="2"/>
  <c r="AP32" i="2"/>
  <c r="AQ32" i="2"/>
  <c r="AR32" i="2"/>
  <c r="AS32" i="2"/>
  <c r="AX32" i="2"/>
  <c r="AY32" i="2"/>
  <c r="AZ32" i="2"/>
  <c r="BA32" i="2"/>
  <c r="BE32" i="2" s="1"/>
  <c r="BD32" i="2"/>
  <c r="BJ32" i="2"/>
  <c r="BK32" i="2"/>
  <c r="BP32" i="2"/>
  <c r="BQ32" i="2"/>
  <c r="BR32" i="2"/>
  <c r="BW32" i="2"/>
  <c r="BX32" i="2"/>
  <c r="CC32" i="2"/>
  <c r="CD32" i="2"/>
  <c r="AJ33" i="2"/>
  <c r="AK33" i="2"/>
  <c r="AL33" i="2"/>
  <c r="AM33" i="2"/>
  <c r="AP33" i="2"/>
  <c r="AQ33" i="2"/>
  <c r="AR33" i="2"/>
  <c r="AS33" i="2"/>
  <c r="AX33" i="2"/>
  <c r="AY33" i="2"/>
  <c r="AZ33" i="2"/>
  <c r="BA33" i="2"/>
  <c r="BE33" i="2" s="1"/>
  <c r="BD33" i="2"/>
  <c r="BJ33" i="2"/>
  <c r="BK33" i="2"/>
  <c r="BP33" i="2"/>
  <c r="BQ33" i="2"/>
  <c r="BR33" i="2"/>
  <c r="BW33" i="2"/>
  <c r="BX33" i="2"/>
  <c r="CC33" i="2"/>
  <c r="CD33" i="2"/>
  <c r="AJ34" i="2"/>
  <c r="AK34" i="2"/>
  <c r="AL34" i="2"/>
  <c r="AM34" i="2"/>
  <c r="AP34" i="2"/>
  <c r="AQ34" i="2"/>
  <c r="AR34" i="2"/>
  <c r="AS34" i="2"/>
  <c r="AX34" i="2"/>
  <c r="AY34" i="2"/>
  <c r="AZ34" i="2"/>
  <c r="BA34" i="2"/>
  <c r="BE34" i="2" s="1"/>
  <c r="BD34" i="2"/>
  <c r="BJ34" i="2"/>
  <c r="BK34" i="2"/>
  <c r="BP34" i="2"/>
  <c r="BQ34" i="2"/>
  <c r="BR34" i="2"/>
  <c r="BW34" i="2"/>
  <c r="BX34" i="2"/>
  <c r="CC34" i="2"/>
  <c r="CD34" i="2"/>
  <c r="AJ35" i="2"/>
  <c r="AK35" i="2"/>
  <c r="AL35" i="2"/>
  <c r="AM35" i="2"/>
  <c r="AP35" i="2"/>
  <c r="AQ35" i="2"/>
  <c r="AR35" i="2"/>
  <c r="AS35" i="2"/>
  <c r="AX35" i="2"/>
  <c r="AY35" i="2"/>
  <c r="AZ35" i="2"/>
  <c r="BA35" i="2"/>
  <c r="BE35" i="2" s="1"/>
  <c r="BD35" i="2"/>
  <c r="BJ35" i="2"/>
  <c r="BK35" i="2"/>
  <c r="BP35" i="2"/>
  <c r="BQ35" i="2"/>
  <c r="BR35" i="2"/>
  <c r="BW35" i="2"/>
  <c r="BX35" i="2"/>
  <c r="CC35" i="2"/>
  <c r="CD35" i="2"/>
  <c r="AJ36" i="2"/>
  <c r="L36" i="2" s="1"/>
  <c r="P36" i="2" s="1"/>
  <c r="AK36" i="2"/>
  <c r="AL36" i="2"/>
  <c r="N36" i="2" s="1"/>
  <c r="R36" i="2" s="1"/>
  <c r="AM36" i="2"/>
  <c r="AP36" i="2"/>
  <c r="AQ36" i="2"/>
  <c r="AR36" i="2"/>
  <c r="AS36" i="2"/>
  <c r="AX36" i="2"/>
  <c r="AY36" i="2"/>
  <c r="AZ36" i="2"/>
  <c r="BA36" i="2"/>
  <c r="BE36" i="2" s="1"/>
  <c r="BD36" i="2"/>
  <c r="BJ36" i="2"/>
  <c r="BK36" i="2"/>
  <c r="BP36" i="2"/>
  <c r="BQ36" i="2"/>
  <c r="BR36" i="2"/>
  <c r="BW36" i="2"/>
  <c r="BX36" i="2"/>
  <c r="CC36" i="2"/>
  <c r="CD36" i="2"/>
  <c r="AJ37" i="2"/>
  <c r="AK37" i="2"/>
  <c r="AL37" i="2"/>
  <c r="AM37" i="2"/>
  <c r="AP37" i="2"/>
  <c r="AQ37" i="2"/>
  <c r="AR37" i="2"/>
  <c r="AS37" i="2"/>
  <c r="AX37" i="2"/>
  <c r="AY37" i="2"/>
  <c r="AZ37" i="2"/>
  <c r="BA37" i="2"/>
  <c r="BE37" i="2" s="1"/>
  <c r="BD37" i="2"/>
  <c r="BJ37" i="2"/>
  <c r="BK37" i="2"/>
  <c r="BP37" i="2"/>
  <c r="BQ37" i="2"/>
  <c r="BR37" i="2"/>
  <c r="BW37" i="2"/>
  <c r="BX37" i="2"/>
  <c r="CC37" i="2"/>
  <c r="CD37" i="2"/>
  <c r="AJ38" i="2"/>
  <c r="AK38" i="2"/>
  <c r="AL38" i="2"/>
  <c r="AM38" i="2"/>
  <c r="AP38" i="2"/>
  <c r="AQ38" i="2"/>
  <c r="AR38" i="2"/>
  <c r="AS38" i="2"/>
  <c r="AX38" i="2"/>
  <c r="AY38" i="2"/>
  <c r="AZ38" i="2"/>
  <c r="BA38" i="2"/>
  <c r="BE38" i="2" s="1"/>
  <c r="BD38" i="2"/>
  <c r="BJ38" i="2"/>
  <c r="BK38" i="2"/>
  <c r="BP38" i="2"/>
  <c r="BQ38" i="2"/>
  <c r="BR38" i="2"/>
  <c r="BW38" i="2"/>
  <c r="BX38" i="2"/>
  <c r="CC38" i="2"/>
  <c r="CD38" i="2"/>
  <c r="AJ39" i="2"/>
  <c r="AK39" i="2"/>
  <c r="AL39" i="2"/>
  <c r="AM39" i="2"/>
  <c r="AP39" i="2"/>
  <c r="AQ39" i="2"/>
  <c r="AR39" i="2"/>
  <c r="AS39" i="2"/>
  <c r="AX39" i="2"/>
  <c r="AY39" i="2"/>
  <c r="AZ39" i="2"/>
  <c r="BA39" i="2"/>
  <c r="BE39" i="2" s="1"/>
  <c r="BD39" i="2"/>
  <c r="BJ39" i="2"/>
  <c r="BK39" i="2"/>
  <c r="BP39" i="2"/>
  <c r="BQ39" i="2"/>
  <c r="BR39" i="2"/>
  <c r="BW39" i="2"/>
  <c r="BX39" i="2"/>
  <c r="CC39" i="2"/>
  <c r="CD39" i="2"/>
  <c r="AJ40" i="2"/>
  <c r="AK40" i="2"/>
  <c r="AL40" i="2"/>
  <c r="AM40" i="2"/>
  <c r="AP40" i="2"/>
  <c r="AQ40" i="2"/>
  <c r="AR40" i="2"/>
  <c r="AS40" i="2"/>
  <c r="AX40" i="2"/>
  <c r="AY40" i="2"/>
  <c r="AZ40" i="2"/>
  <c r="BA40" i="2"/>
  <c r="BE40" i="2" s="1"/>
  <c r="BD40" i="2"/>
  <c r="BJ40" i="2"/>
  <c r="BK40" i="2"/>
  <c r="BP40" i="2"/>
  <c r="BQ40" i="2"/>
  <c r="BR40" i="2"/>
  <c r="BW40" i="2"/>
  <c r="BX40" i="2"/>
  <c r="CC40" i="2"/>
  <c r="CD40" i="2"/>
  <c r="AJ41" i="2"/>
  <c r="AK41" i="2"/>
  <c r="AL41" i="2"/>
  <c r="N41" i="2" s="1"/>
  <c r="R41" i="2" s="1"/>
  <c r="AM41" i="2"/>
  <c r="AP41" i="2"/>
  <c r="AQ41" i="2"/>
  <c r="AR41" i="2"/>
  <c r="AS41" i="2"/>
  <c r="AX41" i="2"/>
  <c r="AY41" i="2"/>
  <c r="AZ41" i="2"/>
  <c r="BA41" i="2"/>
  <c r="BE41" i="2" s="1"/>
  <c r="BD41" i="2"/>
  <c r="BJ41" i="2"/>
  <c r="BK41" i="2"/>
  <c r="BP41" i="2"/>
  <c r="L41" i="2" s="1"/>
  <c r="P41" i="2" s="1"/>
  <c r="BQ41" i="2"/>
  <c r="BR41" i="2"/>
  <c r="BW41" i="2"/>
  <c r="BX41" i="2"/>
  <c r="CC41" i="2"/>
  <c r="CD41" i="2"/>
  <c r="AJ42" i="2"/>
  <c r="AK42" i="2"/>
  <c r="M42" i="2" s="1"/>
  <c r="Q42" i="2" s="1"/>
  <c r="AL42" i="2"/>
  <c r="N42" i="2" s="1"/>
  <c r="R42" i="2" s="1"/>
  <c r="AM42" i="2"/>
  <c r="AP42" i="2"/>
  <c r="AQ42" i="2"/>
  <c r="AR42" i="2"/>
  <c r="AS42" i="2"/>
  <c r="AX42" i="2"/>
  <c r="AY42" i="2"/>
  <c r="AZ42" i="2"/>
  <c r="BA42" i="2"/>
  <c r="BE42" i="2" s="1"/>
  <c r="BD42" i="2"/>
  <c r="BJ42" i="2"/>
  <c r="BK42" i="2"/>
  <c r="BP42" i="2"/>
  <c r="BQ42" i="2"/>
  <c r="BR42" i="2"/>
  <c r="BW42" i="2"/>
  <c r="BX42" i="2"/>
  <c r="CC42" i="2"/>
  <c r="CD42" i="2"/>
  <c r="AJ43" i="2"/>
  <c r="AK43" i="2"/>
  <c r="AL43" i="2"/>
  <c r="AM43" i="2"/>
  <c r="AP43" i="2"/>
  <c r="AQ43" i="2"/>
  <c r="AR43" i="2"/>
  <c r="AS43" i="2"/>
  <c r="AX43" i="2"/>
  <c r="AY43" i="2"/>
  <c r="AZ43" i="2"/>
  <c r="BA43" i="2"/>
  <c r="BE43" i="2" s="1"/>
  <c r="BD43" i="2"/>
  <c r="BJ43" i="2"/>
  <c r="BK43" i="2"/>
  <c r="BP43" i="2"/>
  <c r="BQ43" i="2"/>
  <c r="BR43" i="2"/>
  <c r="BW43" i="2"/>
  <c r="BX43" i="2"/>
  <c r="CC43" i="2"/>
  <c r="CD43" i="2"/>
  <c r="AJ44" i="2"/>
  <c r="L44" i="2" s="1"/>
  <c r="P44" i="2" s="1"/>
  <c r="AK44" i="2"/>
  <c r="AL44" i="2"/>
  <c r="AM44" i="2"/>
  <c r="AP44" i="2"/>
  <c r="AQ44" i="2"/>
  <c r="AR44" i="2"/>
  <c r="AS44" i="2"/>
  <c r="AX44" i="2"/>
  <c r="AY44" i="2"/>
  <c r="AZ44" i="2"/>
  <c r="BA44" i="2"/>
  <c r="BE44" i="2" s="1"/>
  <c r="BD44" i="2"/>
  <c r="BJ44" i="2"/>
  <c r="N44" i="2" s="1"/>
  <c r="R44" i="2" s="1"/>
  <c r="BK44" i="2"/>
  <c r="BP44" i="2"/>
  <c r="BQ44" i="2"/>
  <c r="BR44" i="2"/>
  <c r="BW44" i="2"/>
  <c r="BX44" i="2"/>
  <c r="CC44" i="2"/>
  <c r="CD44" i="2"/>
  <c r="AJ45" i="2"/>
  <c r="AK45" i="2"/>
  <c r="M45" i="2" s="1"/>
  <c r="Q45" i="2" s="1"/>
  <c r="AL45" i="2"/>
  <c r="N45" i="2" s="1"/>
  <c r="R45" i="2" s="1"/>
  <c r="AM45" i="2"/>
  <c r="AP45" i="2"/>
  <c r="AQ45" i="2"/>
  <c r="AR45" i="2"/>
  <c r="AS45" i="2"/>
  <c r="AX45" i="2"/>
  <c r="AY45" i="2"/>
  <c r="AZ45" i="2"/>
  <c r="BA45" i="2"/>
  <c r="BE45" i="2" s="1"/>
  <c r="BD45" i="2"/>
  <c r="BJ45" i="2"/>
  <c r="BK45" i="2"/>
  <c r="BP45" i="2"/>
  <c r="BQ45" i="2"/>
  <c r="BR45" i="2"/>
  <c r="BW45" i="2"/>
  <c r="BX45" i="2"/>
  <c r="CC45" i="2"/>
  <c r="CD45" i="2"/>
  <c r="AJ46" i="2"/>
  <c r="AK46" i="2"/>
  <c r="AL46" i="2"/>
  <c r="N46" i="2" s="1"/>
  <c r="R46" i="2" s="1"/>
  <c r="AM46" i="2"/>
  <c r="AP46" i="2"/>
  <c r="AQ46" i="2"/>
  <c r="AR46" i="2"/>
  <c r="AS46" i="2"/>
  <c r="AX46" i="2"/>
  <c r="AY46" i="2"/>
  <c r="AZ46" i="2"/>
  <c r="BA46" i="2"/>
  <c r="BE46" i="2" s="1"/>
  <c r="BD46" i="2"/>
  <c r="BJ46" i="2"/>
  <c r="BK46" i="2"/>
  <c r="BP46" i="2"/>
  <c r="BQ46" i="2"/>
  <c r="BR46" i="2"/>
  <c r="BW46" i="2"/>
  <c r="BX46" i="2"/>
  <c r="CC46" i="2"/>
  <c r="CD46" i="2"/>
  <c r="AJ47" i="2"/>
  <c r="AK47" i="2"/>
  <c r="AL47" i="2"/>
  <c r="AM47" i="2"/>
  <c r="AP47" i="2"/>
  <c r="AQ47" i="2"/>
  <c r="AR47" i="2"/>
  <c r="AS47" i="2"/>
  <c r="AX47" i="2"/>
  <c r="AY47" i="2"/>
  <c r="AZ47" i="2"/>
  <c r="BA47" i="2"/>
  <c r="BE47" i="2" s="1"/>
  <c r="BD47" i="2"/>
  <c r="BJ47" i="2"/>
  <c r="BK47" i="2"/>
  <c r="BP47" i="2"/>
  <c r="BQ47" i="2"/>
  <c r="BR47" i="2"/>
  <c r="BW47" i="2"/>
  <c r="BX47" i="2"/>
  <c r="CC47" i="2"/>
  <c r="CD47" i="2"/>
  <c r="AJ48" i="2"/>
  <c r="AK48" i="2"/>
  <c r="AL48" i="2"/>
  <c r="N48" i="2" s="1"/>
  <c r="R48" i="2" s="1"/>
  <c r="AM48" i="2"/>
  <c r="AP48" i="2"/>
  <c r="AQ48" i="2"/>
  <c r="AR48" i="2"/>
  <c r="AS48" i="2"/>
  <c r="AX48" i="2"/>
  <c r="AY48" i="2"/>
  <c r="AZ48" i="2"/>
  <c r="BA48" i="2"/>
  <c r="BE48" i="2" s="1"/>
  <c r="BD48" i="2"/>
  <c r="M48" i="2" s="1"/>
  <c r="Q48" i="2" s="1"/>
  <c r="BJ48" i="2"/>
  <c r="BK48" i="2"/>
  <c r="BP48" i="2"/>
  <c r="BQ48" i="2"/>
  <c r="BR48" i="2"/>
  <c r="BW48" i="2"/>
  <c r="BX48" i="2"/>
  <c r="CC48" i="2"/>
  <c r="CD48" i="2"/>
  <c r="AJ49" i="2"/>
  <c r="L49" i="2" s="1"/>
  <c r="P49" i="2" s="1"/>
  <c r="AK49" i="2"/>
  <c r="M49" i="2" s="1"/>
  <c r="Q49" i="2" s="1"/>
  <c r="AL49" i="2"/>
  <c r="N49" i="2" s="1"/>
  <c r="R49" i="2" s="1"/>
  <c r="AM49" i="2"/>
  <c r="AP49" i="2"/>
  <c r="AQ49" i="2"/>
  <c r="AR49" i="2"/>
  <c r="AS49" i="2"/>
  <c r="AX49" i="2"/>
  <c r="AY49" i="2"/>
  <c r="AZ49" i="2"/>
  <c r="BA49" i="2"/>
  <c r="BE49" i="2" s="1"/>
  <c r="BD49" i="2"/>
  <c r="BJ49" i="2"/>
  <c r="BK49" i="2"/>
  <c r="BP49" i="2"/>
  <c r="BQ49" i="2"/>
  <c r="BR49" i="2"/>
  <c r="BW49" i="2"/>
  <c r="BX49" i="2"/>
  <c r="CC49" i="2"/>
  <c r="CD49" i="2"/>
  <c r="AJ50" i="2"/>
  <c r="AK50" i="2"/>
  <c r="M50" i="2" s="1"/>
  <c r="Q50" i="2" s="1"/>
  <c r="AL50" i="2"/>
  <c r="AM50" i="2"/>
  <c r="AP50" i="2"/>
  <c r="AQ50" i="2"/>
  <c r="AR50" i="2"/>
  <c r="AS50" i="2"/>
  <c r="AX50" i="2"/>
  <c r="AY50" i="2"/>
  <c r="AZ50" i="2"/>
  <c r="BA50" i="2"/>
  <c r="BE50" i="2" s="1"/>
  <c r="BD50" i="2"/>
  <c r="BJ50" i="2"/>
  <c r="BK50" i="2"/>
  <c r="BP50" i="2"/>
  <c r="BQ50" i="2"/>
  <c r="BR50" i="2"/>
  <c r="BW50" i="2"/>
  <c r="BX50" i="2"/>
  <c r="CC50" i="2"/>
  <c r="CD50" i="2"/>
  <c r="AJ51" i="2"/>
  <c r="AK51" i="2"/>
  <c r="AL51" i="2"/>
  <c r="AM51" i="2"/>
  <c r="AP51" i="2"/>
  <c r="AQ51" i="2"/>
  <c r="AR51" i="2"/>
  <c r="AS51" i="2"/>
  <c r="AX51" i="2"/>
  <c r="AY51" i="2"/>
  <c r="AZ51" i="2"/>
  <c r="BA51" i="2"/>
  <c r="BE51" i="2" s="1"/>
  <c r="BD51" i="2"/>
  <c r="BJ51" i="2"/>
  <c r="BK51" i="2"/>
  <c r="BP51" i="2"/>
  <c r="BQ51" i="2"/>
  <c r="BR51" i="2"/>
  <c r="BW51" i="2"/>
  <c r="L51" i="2" s="1"/>
  <c r="P51" i="2" s="1"/>
  <c r="BX51" i="2"/>
  <c r="CC51" i="2"/>
  <c r="CD51" i="2"/>
  <c r="AJ52" i="2"/>
  <c r="AK52" i="2"/>
  <c r="AL52" i="2"/>
  <c r="AM52" i="2"/>
  <c r="AP52" i="2"/>
  <c r="AQ52" i="2"/>
  <c r="AR52" i="2"/>
  <c r="AS52" i="2"/>
  <c r="AX52" i="2"/>
  <c r="AY52" i="2"/>
  <c r="AZ52" i="2"/>
  <c r="BA52" i="2"/>
  <c r="BE52" i="2" s="1"/>
  <c r="BD52" i="2"/>
  <c r="BJ52" i="2"/>
  <c r="BK52" i="2"/>
  <c r="BP52" i="2"/>
  <c r="BQ52" i="2"/>
  <c r="BR52" i="2"/>
  <c r="BW52" i="2"/>
  <c r="BX52" i="2"/>
  <c r="CC52" i="2"/>
  <c r="CD52" i="2"/>
  <c r="AJ53" i="2"/>
  <c r="L53" i="2" s="1"/>
  <c r="P53" i="2" s="1"/>
  <c r="AK53" i="2"/>
  <c r="M53" i="2" s="1"/>
  <c r="Q53" i="2" s="1"/>
  <c r="AL53" i="2"/>
  <c r="AM53" i="2"/>
  <c r="AP53" i="2"/>
  <c r="AQ53" i="2"/>
  <c r="AR53" i="2"/>
  <c r="AS53" i="2"/>
  <c r="AX53" i="2"/>
  <c r="AY53" i="2"/>
  <c r="AZ53" i="2"/>
  <c r="BA53" i="2"/>
  <c r="BE53" i="2" s="1"/>
  <c r="BD53" i="2"/>
  <c r="BJ53" i="2"/>
  <c r="BK53" i="2"/>
  <c r="BP53" i="2"/>
  <c r="BQ53" i="2"/>
  <c r="BR53" i="2"/>
  <c r="BW53" i="2"/>
  <c r="BX53" i="2"/>
  <c r="CC53" i="2"/>
  <c r="CD53" i="2"/>
  <c r="AJ54" i="2"/>
  <c r="AK54" i="2"/>
  <c r="AL54" i="2"/>
  <c r="AM54" i="2"/>
  <c r="AP54" i="2"/>
  <c r="AQ54" i="2"/>
  <c r="AR54" i="2"/>
  <c r="AS54" i="2"/>
  <c r="AX54" i="2"/>
  <c r="AY54" i="2"/>
  <c r="AZ54" i="2"/>
  <c r="BA54" i="2"/>
  <c r="BE54" i="2" s="1"/>
  <c r="BD54" i="2"/>
  <c r="BJ54" i="2"/>
  <c r="BK54" i="2"/>
  <c r="BP54" i="2"/>
  <c r="BQ54" i="2"/>
  <c r="BR54" i="2"/>
  <c r="BW54" i="2"/>
  <c r="BX54" i="2"/>
  <c r="CC54" i="2"/>
  <c r="CD54" i="2"/>
  <c r="AJ55" i="2"/>
  <c r="AK55" i="2"/>
  <c r="AL55" i="2"/>
  <c r="N55" i="2" s="1"/>
  <c r="R55" i="2" s="1"/>
  <c r="AM55" i="2"/>
  <c r="AP55" i="2"/>
  <c r="AQ55" i="2"/>
  <c r="AR55" i="2"/>
  <c r="AS55" i="2"/>
  <c r="AX55" i="2"/>
  <c r="AY55" i="2"/>
  <c r="AZ55" i="2"/>
  <c r="BA55" i="2"/>
  <c r="BE55" i="2" s="1"/>
  <c r="BD55" i="2"/>
  <c r="BJ55" i="2"/>
  <c r="BK55" i="2"/>
  <c r="BP55" i="2"/>
  <c r="BQ55" i="2"/>
  <c r="BR55" i="2"/>
  <c r="BW55" i="2"/>
  <c r="BX55" i="2"/>
  <c r="CC55" i="2"/>
  <c r="CD55" i="2"/>
  <c r="AJ56" i="2"/>
  <c r="AK56" i="2"/>
  <c r="AL56" i="2"/>
  <c r="AM56" i="2"/>
  <c r="AP56" i="2"/>
  <c r="AQ56" i="2"/>
  <c r="AR56" i="2"/>
  <c r="AS56" i="2"/>
  <c r="AX56" i="2"/>
  <c r="AY56" i="2"/>
  <c r="AZ56" i="2"/>
  <c r="BA56" i="2"/>
  <c r="BE56" i="2" s="1"/>
  <c r="BD56" i="2"/>
  <c r="BJ56" i="2"/>
  <c r="BK56" i="2"/>
  <c r="BP56" i="2"/>
  <c r="BQ56" i="2"/>
  <c r="BR56" i="2"/>
  <c r="BW56" i="2"/>
  <c r="BX56" i="2"/>
  <c r="CC56" i="2"/>
  <c r="CD56" i="2"/>
  <c r="AJ57" i="2"/>
  <c r="L57" i="2" s="1"/>
  <c r="P57" i="2" s="1"/>
  <c r="AK57" i="2"/>
  <c r="M57" i="2" s="1"/>
  <c r="Q57" i="2" s="1"/>
  <c r="AL57" i="2"/>
  <c r="AM57" i="2"/>
  <c r="AP57" i="2"/>
  <c r="AQ57" i="2"/>
  <c r="AR57" i="2"/>
  <c r="AS57" i="2"/>
  <c r="AX57" i="2"/>
  <c r="AY57" i="2"/>
  <c r="AZ57" i="2"/>
  <c r="BA57" i="2"/>
  <c r="BE57" i="2" s="1"/>
  <c r="BD57" i="2"/>
  <c r="BJ57" i="2"/>
  <c r="BK57" i="2"/>
  <c r="BP57" i="2"/>
  <c r="BQ57" i="2"/>
  <c r="BR57" i="2"/>
  <c r="BW57" i="2"/>
  <c r="BX57" i="2"/>
  <c r="CC57" i="2"/>
  <c r="CD57" i="2"/>
  <c r="AJ58" i="2"/>
  <c r="AK58" i="2"/>
  <c r="M58" i="2" s="1"/>
  <c r="Q58" i="2" s="1"/>
  <c r="AL58" i="2"/>
  <c r="N58" i="2" s="1"/>
  <c r="R58" i="2" s="1"/>
  <c r="AM58" i="2"/>
  <c r="AP58" i="2"/>
  <c r="AQ58" i="2"/>
  <c r="AR58" i="2"/>
  <c r="AS58" i="2"/>
  <c r="AX58" i="2"/>
  <c r="AY58" i="2"/>
  <c r="AZ58" i="2"/>
  <c r="BA58" i="2"/>
  <c r="BE58" i="2" s="1"/>
  <c r="BD58" i="2"/>
  <c r="BJ58" i="2"/>
  <c r="BK58" i="2"/>
  <c r="BP58" i="2"/>
  <c r="BQ58" i="2"/>
  <c r="BR58" i="2"/>
  <c r="BW58" i="2"/>
  <c r="BX58" i="2"/>
  <c r="CC58" i="2"/>
  <c r="CD58" i="2"/>
  <c r="AJ59" i="2"/>
  <c r="AK59" i="2"/>
  <c r="M59" i="2" s="1"/>
  <c r="Q59" i="2" s="1"/>
  <c r="AL59" i="2"/>
  <c r="AM59" i="2"/>
  <c r="AP59" i="2"/>
  <c r="AQ59" i="2"/>
  <c r="AR59" i="2"/>
  <c r="AS59" i="2"/>
  <c r="AX59" i="2"/>
  <c r="AY59" i="2"/>
  <c r="AZ59" i="2"/>
  <c r="BA59" i="2"/>
  <c r="BE59" i="2" s="1"/>
  <c r="BD59" i="2"/>
  <c r="BJ59" i="2"/>
  <c r="BK59" i="2"/>
  <c r="BP59" i="2"/>
  <c r="BQ59" i="2"/>
  <c r="BR59" i="2"/>
  <c r="BW59" i="2"/>
  <c r="L59" i="2" s="1"/>
  <c r="P59" i="2" s="1"/>
  <c r="BX59" i="2"/>
  <c r="CC59" i="2"/>
  <c r="CD59" i="2"/>
  <c r="AJ60" i="2"/>
  <c r="AK60" i="2"/>
  <c r="AL60" i="2"/>
  <c r="AM60" i="2"/>
  <c r="AP60" i="2"/>
  <c r="AQ60" i="2"/>
  <c r="AR60" i="2"/>
  <c r="AS60" i="2"/>
  <c r="AX60" i="2"/>
  <c r="AY60" i="2"/>
  <c r="AZ60" i="2"/>
  <c r="BA60" i="2"/>
  <c r="BE60" i="2" s="1"/>
  <c r="BD60" i="2"/>
  <c r="BJ60" i="2"/>
  <c r="BK60" i="2"/>
  <c r="BP60" i="2"/>
  <c r="BQ60" i="2"/>
  <c r="BR60" i="2"/>
  <c r="BW60" i="2"/>
  <c r="BX60" i="2"/>
  <c r="CC60" i="2"/>
  <c r="CD60" i="2"/>
  <c r="AJ61" i="2"/>
  <c r="L61" i="2" s="1"/>
  <c r="P61" i="2" s="1"/>
  <c r="AK61" i="2"/>
  <c r="M61" i="2" s="1"/>
  <c r="Q61" i="2" s="1"/>
  <c r="AL61" i="2"/>
  <c r="AM61" i="2"/>
  <c r="AP61" i="2"/>
  <c r="AQ61" i="2"/>
  <c r="AR61" i="2"/>
  <c r="AS61" i="2"/>
  <c r="AX61" i="2"/>
  <c r="AY61" i="2"/>
  <c r="AZ61" i="2"/>
  <c r="BA61" i="2"/>
  <c r="BE61" i="2" s="1"/>
  <c r="BD61" i="2"/>
  <c r="BJ61" i="2"/>
  <c r="BK61" i="2"/>
  <c r="BP61" i="2"/>
  <c r="BQ61" i="2"/>
  <c r="BR61" i="2"/>
  <c r="BW61" i="2"/>
  <c r="BX61" i="2"/>
  <c r="CC61" i="2"/>
  <c r="CD61" i="2"/>
  <c r="AJ62" i="2"/>
  <c r="AK62" i="2"/>
  <c r="M62" i="2" s="1"/>
  <c r="Q62" i="2" s="1"/>
  <c r="AL62" i="2"/>
  <c r="AM62" i="2"/>
  <c r="AP62" i="2"/>
  <c r="AQ62" i="2"/>
  <c r="AR62" i="2"/>
  <c r="AS62" i="2"/>
  <c r="AX62" i="2"/>
  <c r="AY62" i="2"/>
  <c r="AZ62" i="2"/>
  <c r="BA62" i="2"/>
  <c r="BE62" i="2" s="1"/>
  <c r="BD62" i="2"/>
  <c r="BJ62" i="2"/>
  <c r="BK62" i="2"/>
  <c r="BP62" i="2"/>
  <c r="BQ62" i="2"/>
  <c r="BR62" i="2"/>
  <c r="BW62" i="2"/>
  <c r="BX62" i="2"/>
  <c r="CC62" i="2"/>
  <c r="CD62" i="2"/>
  <c r="AJ63" i="2"/>
  <c r="AK63" i="2"/>
  <c r="AL63" i="2"/>
  <c r="AM63" i="2"/>
  <c r="AP63" i="2"/>
  <c r="AQ63" i="2"/>
  <c r="AR63" i="2"/>
  <c r="AS63" i="2"/>
  <c r="AX63" i="2"/>
  <c r="AY63" i="2"/>
  <c r="AZ63" i="2"/>
  <c r="BA63" i="2"/>
  <c r="BE63" i="2" s="1"/>
  <c r="BD63" i="2"/>
  <c r="BJ63" i="2"/>
  <c r="BK63" i="2"/>
  <c r="BP63" i="2"/>
  <c r="BQ63" i="2"/>
  <c r="BR63" i="2"/>
  <c r="BW63" i="2"/>
  <c r="BX63" i="2"/>
  <c r="CC63" i="2"/>
  <c r="CD63" i="2"/>
  <c r="AJ64" i="2"/>
  <c r="AK64" i="2"/>
  <c r="AL64" i="2"/>
  <c r="AM64" i="2"/>
  <c r="AP64" i="2"/>
  <c r="AQ64" i="2"/>
  <c r="AR64" i="2"/>
  <c r="AS64" i="2"/>
  <c r="AX64" i="2"/>
  <c r="AY64" i="2"/>
  <c r="AZ64" i="2"/>
  <c r="BA64" i="2"/>
  <c r="BE64" i="2" s="1"/>
  <c r="BD64" i="2"/>
  <c r="BJ64" i="2"/>
  <c r="BK64" i="2"/>
  <c r="BP64" i="2"/>
  <c r="BQ64" i="2"/>
  <c r="BR64" i="2"/>
  <c r="BW64" i="2"/>
  <c r="BX64" i="2"/>
  <c r="CC64" i="2"/>
  <c r="CD64" i="2"/>
  <c r="AJ65" i="2"/>
  <c r="AK65" i="2"/>
  <c r="AL65" i="2"/>
  <c r="AP65" i="2"/>
  <c r="AQ65" i="2"/>
  <c r="AR65" i="2"/>
  <c r="AX65" i="2"/>
  <c r="AY65" i="2"/>
  <c r="AZ65" i="2"/>
  <c r="BD65" i="2"/>
  <c r="BJ65" i="2"/>
  <c r="BP65" i="2"/>
  <c r="BQ65" i="2"/>
  <c r="BW65" i="2"/>
  <c r="CC65" i="2"/>
  <c r="AJ66" i="2"/>
  <c r="AK66" i="2"/>
  <c r="AL66" i="2"/>
  <c r="AM66" i="2"/>
  <c r="AP66" i="2"/>
  <c r="AQ66" i="2"/>
  <c r="AR66" i="2"/>
  <c r="AS66" i="2"/>
  <c r="AX66" i="2"/>
  <c r="AY66" i="2"/>
  <c r="AZ66" i="2"/>
  <c r="BA66" i="2"/>
  <c r="BE66" i="2" s="1"/>
  <c r="BD66" i="2"/>
  <c r="BJ66" i="2"/>
  <c r="BK66" i="2"/>
  <c r="BP66" i="2"/>
  <c r="BQ66" i="2"/>
  <c r="BR66" i="2"/>
  <c r="BW66" i="2"/>
  <c r="BX66" i="2"/>
  <c r="CC66" i="2"/>
  <c r="CD66" i="2"/>
  <c r="AJ67" i="2"/>
  <c r="L67" i="2" s="1"/>
  <c r="P67" i="2" s="1"/>
  <c r="AK67" i="2"/>
  <c r="AL67" i="2"/>
  <c r="N67" i="2" s="1"/>
  <c r="R67" i="2" s="1"/>
  <c r="AM67" i="2"/>
  <c r="AP67" i="2"/>
  <c r="AQ67" i="2"/>
  <c r="AR67" i="2"/>
  <c r="AS67" i="2"/>
  <c r="AX67" i="2"/>
  <c r="AY67" i="2"/>
  <c r="AZ67" i="2"/>
  <c r="BA67" i="2"/>
  <c r="BE67" i="2" s="1"/>
  <c r="BD67" i="2"/>
  <c r="BJ67" i="2"/>
  <c r="BK67" i="2"/>
  <c r="BP67" i="2"/>
  <c r="BQ67" i="2"/>
  <c r="BR67" i="2"/>
  <c r="BW67" i="2"/>
  <c r="BX67" i="2"/>
  <c r="CC67" i="2"/>
  <c r="CD67" i="2"/>
  <c r="AJ68" i="2"/>
  <c r="AK68" i="2"/>
  <c r="M68" i="2" s="1"/>
  <c r="Q68" i="2" s="1"/>
  <c r="AL68" i="2"/>
  <c r="AM68" i="2"/>
  <c r="AP68" i="2"/>
  <c r="AQ68" i="2"/>
  <c r="AR68" i="2"/>
  <c r="AS68" i="2"/>
  <c r="AX68" i="2"/>
  <c r="AY68" i="2"/>
  <c r="AZ68" i="2"/>
  <c r="BA68" i="2"/>
  <c r="BE68" i="2" s="1"/>
  <c r="BD68" i="2"/>
  <c r="BJ68" i="2"/>
  <c r="BK68" i="2"/>
  <c r="BP68" i="2"/>
  <c r="BQ68" i="2"/>
  <c r="BR68" i="2"/>
  <c r="BW68" i="2"/>
  <c r="BX68" i="2"/>
  <c r="CC68" i="2"/>
  <c r="CD68" i="2"/>
  <c r="AJ69" i="2"/>
  <c r="AK69" i="2"/>
  <c r="AL69" i="2"/>
  <c r="AM69" i="2"/>
  <c r="AP69" i="2"/>
  <c r="AQ69" i="2"/>
  <c r="AR69" i="2"/>
  <c r="AS69" i="2"/>
  <c r="AX69" i="2"/>
  <c r="AY69" i="2"/>
  <c r="AZ69" i="2"/>
  <c r="BA69" i="2"/>
  <c r="BE69" i="2" s="1"/>
  <c r="BD69" i="2"/>
  <c r="BJ69" i="2"/>
  <c r="BK69" i="2"/>
  <c r="BP69" i="2"/>
  <c r="BQ69" i="2"/>
  <c r="BR69" i="2"/>
  <c r="BW69" i="2"/>
  <c r="BX69" i="2"/>
  <c r="CC69" i="2"/>
  <c r="CD69" i="2"/>
  <c r="AJ70" i="2"/>
  <c r="AK70" i="2"/>
  <c r="AL70" i="2"/>
  <c r="AM70" i="2"/>
  <c r="AP70" i="2"/>
  <c r="AQ70" i="2"/>
  <c r="AR70" i="2"/>
  <c r="N70" i="2" s="1"/>
  <c r="R70" i="2" s="1"/>
  <c r="AS70" i="2"/>
  <c r="AX70" i="2"/>
  <c r="AY70" i="2"/>
  <c r="AZ70" i="2"/>
  <c r="BA70" i="2"/>
  <c r="BE70" i="2" s="1"/>
  <c r="BD70" i="2"/>
  <c r="BJ70" i="2"/>
  <c r="BK70" i="2"/>
  <c r="BP70" i="2"/>
  <c r="BQ70" i="2"/>
  <c r="BR70" i="2"/>
  <c r="BW70" i="2"/>
  <c r="BX70" i="2"/>
  <c r="CC70" i="2"/>
  <c r="CD70" i="2"/>
  <c r="AJ71" i="2"/>
  <c r="AK71" i="2"/>
  <c r="AL71" i="2"/>
  <c r="N71" i="2" s="1"/>
  <c r="R71" i="2" s="1"/>
  <c r="AM71" i="2"/>
  <c r="AP71" i="2"/>
  <c r="AQ71" i="2"/>
  <c r="AR71" i="2"/>
  <c r="AS71" i="2"/>
  <c r="AX71" i="2"/>
  <c r="AY71" i="2"/>
  <c r="AZ71" i="2"/>
  <c r="BA71" i="2"/>
  <c r="BE71" i="2" s="1"/>
  <c r="BD71" i="2"/>
  <c r="BJ71" i="2"/>
  <c r="BK71" i="2"/>
  <c r="BP71" i="2"/>
  <c r="BQ71" i="2"/>
  <c r="BR71" i="2"/>
  <c r="BW71" i="2"/>
  <c r="BX71" i="2"/>
  <c r="CC71" i="2"/>
  <c r="CD71" i="2"/>
  <c r="AJ72" i="2"/>
  <c r="AK72" i="2"/>
  <c r="M72" i="2" s="1"/>
  <c r="Q72" i="2" s="1"/>
  <c r="AL72" i="2"/>
  <c r="AM72" i="2"/>
  <c r="AP72" i="2"/>
  <c r="AQ72" i="2"/>
  <c r="AR72" i="2"/>
  <c r="AS72" i="2"/>
  <c r="AX72" i="2"/>
  <c r="AY72" i="2"/>
  <c r="AZ72" i="2"/>
  <c r="BA72" i="2"/>
  <c r="BE72" i="2" s="1"/>
  <c r="BD72" i="2"/>
  <c r="BJ72" i="2"/>
  <c r="BK72" i="2"/>
  <c r="BP72" i="2"/>
  <c r="BQ72" i="2"/>
  <c r="BR72" i="2"/>
  <c r="BW72" i="2"/>
  <c r="BX72" i="2"/>
  <c r="CC72" i="2"/>
  <c r="CD72" i="2"/>
  <c r="AJ73" i="2"/>
  <c r="AK73" i="2"/>
  <c r="AL73" i="2"/>
  <c r="AM73" i="2"/>
  <c r="AP73" i="2"/>
  <c r="AQ73" i="2"/>
  <c r="M73" i="2" s="1"/>
  <c r="Q73" i="2" s="1"/>
  <c r="AR73" i="2"/>
  <c r="AS73" i="2"/>
  <c r="AX73" i="2"/>
  <c r="AY73" i="2"/>
  <c r="AZ73" i="2"/>
  <c r="BA73" i="2"/>
  <c r="BE73" i="2" s="1"/>
  <c r="BD73" i="2"/>
  <c r="BJ73" i="2"/>
  <c r="BK73" i="2"/>
  <c r="BP73" i="2"/>
  <c r="BQ73" i="2"/>
  <c r="BR73" i="2"/>
  <c r="BW73" i="2"/>
  <c r="BX73" i="2"/>
  <c r="CC73" i="2"/>
  <c r="CD73" i="2"/>
  <c r="AJ74" i="2"/>
  <c r="AK74" i="2"/>
  <c r="M74" i="2" s="1"/>
  <c r="Q74" i="2" s="1"/>
  <c r="AL74" i="2"/>
  <c r="AM74" i="2"/>
  <c r="AP74" i="2"/>
  <c r="AQ74" i="2"/>
  <c r="AR74" i="2"/>
  <c r="N74" i="2" s="1"/>
  <c r="R74" i="2" s="1"/>
  <c r="AS74" i="2"/>
  <c r="AX74" i="2"/>
  <c r="AY74" i="2"/>
  <c r="AZ74" i="2"/>
  <c r="BA74" i="2"/>
  <c r="BE74" i="2" s="1"/>
  <c r="BD74" i="2"/>
  <c r="BJ74" i="2"/>
  <c r="BK74" i="2"/>
  <c r="BP74" i="2"/>
  <c r="BQ74" i="2"/>
  <c r="BR74" i="2"/>
  <c r="BW74" i="2"/>
  <c r="BX74" i="2"/>
  <c r="CC74" i="2"/>
  <c r="CD74" i="2"/>
  <c r="AJ75" i="2"/>
  <c r="AK75" i="2"/>
  <c r="AL75" i="2"/>
  <c r="AM75" i="2"/>
  <c r="AP75" i="2"/>
  <c r="AQ75" i="2"/>
  <c r="AR75" i="2"/>
  <c r="AS75" i="2"/>
  <c r="AX75" i="2"/>
  <c r="AY75" i="2"/>
  <c r="AZ75" i="2"/>
  <c r="BA75" i="2"/>
  <c r="BE75" i="2" s="1"/>
  <c r="BD75" i="2"/>
  <c r="BJ75" i="2"/>
  <c r="BK75" i="2"/>
  <c r="BP75" i="2"/>
  <c r="BQ75" i="2"/>
  <c r="BR75" i="2"/>
  <c r="BW75" i="2"/>
  <c r="BX75" i="2"/>
  <c r="CC75" i="2"/>
  <c r="CD75" i="2"/>
  <c r="AJ76" i="2"/>
  <c r="AK76" i="2"/>
  <c r="M76" i="2" s="1"/>
  <c r="Q76" i="2" s="1"/>
  <c r="AL76" i="2"/>
  <c r="AM76" i="2"/>
  <c r="F18" i="6" s="1"/>
  <c r="AP76" i="2"/>
  <c r="AQ76" i="2"/>
  <c r="AR76" i="2"/>
  <c r="AS76" i="2"/>
  <c r="AX76" i="2"/>
  <c r="AY76" i="2"/>
  <c r="AZ76" i="2"/>
  <c r="BA76" i="2"/>
  <c r="BD76" i="2"/>
  <c r="BJ76" i="2"/>
  <c r="BK76" i="2"/>
  <c r="BP76" i="2"/>
  <c r="BQ76" i="2"/>
  <c r="BR76" i="2"/>
  <c r="BW76" i="2"/>
  <c r="L76" i="2" s="1"/>
  <c r="P76" i="2" s="1"/>
  <c r="BX76" i="2"/>
  <c r="CC76" i="2"/>
  <c r="CD76" i="2"/>
  <c r="AJ77" i="2"/>
  <c r="L77" i="2" s="1"/>
  <c r="P77" i="2" s="1"/>
  <c r="AK77" i="2"/>
  <c r="AL77" i="2"/>
  <c r="AM77" i="2"/>
  <c r="AP77" i="2"/>
  <c r="AQ77" i="2"/>
  <c r="AR77" i="2"/>
  <c r="AS77" i="2"/>
  <c r="AX77" i="2"/>
  <c r="AY77" i="2"/>
  <c r="AZ77" i="2"/>
  <c r="BA77" i="2"/>
  <c r="BE77" i="2" s="1"/>
  <c r="BD77" i="2"/>
  <c r="BJ77" i="2"/>
  <c r="BK77" i="2"/>
  <c r="BP77" i="2"/>
  <c r="BQ77" i="2"/>
  <c r="BR77" i="2"/>
  <c r="BW77" i="2"/>
  <c r="BX77" i="2"/>
  <c r="CC77" i="2"/>
  <c r="CD77" i="2"/>
  <c r="AJ78" i="2"/>
  <c r="AK78" i="2"/>
  <c r="AL78" i="2"/>
  <c r="AM78" i="2"/>
  <c r="AP78" i="2"/>
  <c r="AQ78" i="2"/>
  <c r="AR78" i="2"/>
  <c r="N78" i="2" s="1"/>
  <c r="R78" i="2" s="1"/>
  <c r="AS78" i="2"/>
  <c r="AX78" i="2"/>
  <c r="AY78" i="2"/>
  <c r="AZ78" i="2"/>
  <c r="BA78" i="2"/>
  <c r="BE78" i="2" s="1"/>
  <c r="BD78" i="2"/>
  <c r="BJ78" i="2"/>
  <c r="BK78" i="2"/>
  <c r="BP78" i="2"/>
  <c r="BQ78" i="2"/>
  <c r="BR78" i="2"/>
  <c r="BW78" i="2"/>
  <c r="BX78" i="2"/>
  <c r="CC78" i="2"/>
  <c r="CD78" i="2"/>
  <c r="AJ79" i="2"/>
  <c r="AK79" i="2"/>
  <c r="M79" i="2" s="1"/>
  <c r="Q79" i="2" s="1"/>
  <c r="AL79" i="2"/>
  <c r="AM79" i="2"/>
  <c r="AP79" i="2"/>
  <c r="AQ79" i="2"/>
  <c r="AR79" i="2"/>
  <c r="AS79" i="2"/>
  <c r="AX79" i="2"/>
  <c r="AY79" i="2"/>
  <c r="AZ79" i="2"/>
  <c r="BA79" i="2"/>
  <c r="BE79" i="2" s="1"/>
  <c r="BD79" i="2"/>
  <c r="BJ79" i="2"/>
  <c r="BK79" i="2"/>
  <c r="BP79" i="2"/>
  <c r="BQ79" i="2"/>
  <c r="BR79" i="2"/>
  <c r="BW79" i="2"/>
  <c r="BX79" i="2"/>
  <c r="CC79" i="2"/>
  <c r="CD79" i="2"/>
  <c r="AJ80" i="2"/>
  <c r="AK80" i="2"/>
  <c r="AL80" i="2"/>
  <c r="AM80" i="2"/>
  <c r="AP80" i="2"/>
  <c r="AQ80" i="2"/>
  <c r="AR80" i="2"/>
  <c r="AS80" i="2"/>
  <c r="AX80" i="2"/>
  <c r="AY80" i="2"/>
  <c r="AZ80" i="2"/>
  <c r="BA80" i="2"/>
  <c r="BE80" i="2" s="1"/>
  <c r="BD80" i="2"/>
  <c r="BJ80" i="2"/>
  <c r="BK80" i="2"/>
  <c r="BP80" i="2"/>
  <c r="BQ80" i="2"/>
  <c r="BR80" i="2"/>
  <c r="BW80" i="2"/>
  <c r="BX80" i="2"/>
  <c r="CC80" i="2"/>
  <c r="CD80" i="2"/>
  <c r="AJ81" i="2"/>
  <c r="AK81" i="2"/>
  <c r="AL81" i="2"/>
  <c r="AM81" i="2"/>
  <c r="AP81" i="2"/>
  <c r="AQ81" i="2"/>
  <c r="M81" i="2" s="1"/>
  <c r="Q81" i="2" s="1"/>
  <c r="AR81" i="2"/>
  <c r="AS81" i="2"/>
  <c r="AX81" i="2"/>
  <c r="AY81" i="2"/>
  <c r="AZ81" i="2"/>
  <c r="BA81" i="2"/>
  <c r="BE81" i="2" s="1"/>
  <c r="BD81" i="2"/>
  <c r="BJ81" i="2"/>
  <c r="BK81" i="2"/>
  <c r="BP81" i="2"/>
  <c r="BQ81" i="2"/>
  <c r="BR81" i="2"/>
  <c r="BW81" i="2"/>
  <c r="BX81" i="2"/>
  <c r="CC81" i="2"/>
  <c r="CD81" i="2"/>
  <c r="AJ82" i="2"/>
  <c r="AK82" i="2"/>
  <c r="M82" i="2" s="1"/>
  <c r="Q82" i="2" s="1"/>
  <c r="AL82" i="2"/>
  <c r="N82" i="2" s="1"/>
  <c r="R82" i="2" s="1"/>
  <c r="AM82" i="2"/>
  <c r="AP82" i="2"/>
  <c r="AQ82" i="2"/>
  <c r="AR82" i="2"/>
  <c r="AS82" i="2"/>
  <c r="AX82" i="2"/>
  <c r="AY82" i="2"/>
  <c r="AZ82" i="2"/>
  <c r="BA82" i="2"/>
  <c r="BE82" i="2" s="1"/>
  <c r="BD82" i="2"/>
  <c r="BJ82" i="2"/>
  <c r="BK82" i="2"/>
  <c r="BP82" i="2"/>
  <c r="BQ82" i="2"/>
  <c r="BR82" i="2"/>
  <c r="BW82" i="2"/>
  <c r="BX82" i="2"/>
  <c r="CC82" i="2"/>
  <c r="CD82" i="2"/>
  <c r="AJ83" i="2"/>
  <c r="AK83" i="2"/>
  <c r="M83" i="2" s="1"/>
  <c r="Q83" i="2" s="1"/>
  <c r="AL83" i="2"/>
  <c r="AM83" i="2"/>
  <c r="AP83" i="2"/>
  <c r="AQ83" i="2"/>
  <c r="AR83" i="2"/>
  <c r="AS83" i="2"/>
  <c r="AX83" i="2"/>
  <c r="AY83" i="2"/>
  <c r="AZ83" i="2"/>
  <c r="BA83" i="2"/>
  <c r="BE83" i="2" s="1"/>
  <c r="BD83" i="2"/>
  <c r="BJ83" i="2"/>
  <c r="BK83" i="2"/>
  <c r="BP83" i="2"/>
  <c r="BQ83" i="2"/>
  <c r="BR83" i="2"/>
  <c r="BW83" i="2"/>
  <c r="BX83" i="2"/>
  <c r="CC83" i="2"/>
  <c r="CD83" i="2"/>
  <c r="AJ84" i="2"/>
  <c r="AK84" i="2"/>
  <c r="AL84" i="2"/>
  <c r="AM84" i="2"/>
  <c r="AP84" i="2"/>
  <c r="L84" i="2" s="1"/>
  <c r="P84" i="2" s="1"/>
  <c r="AQ84" i="2"/>
  <c r="AR84" i="2"/>
  <c r="AS84" i="2"/>
  <c r="AX84" i="2"/>
  <c r="AY84" i="2"/>
  <c r="AZ84" i="2"/>
  <c r="BA84" i="2"/>
  <c r="BE84" i="2" s="1"/>
  <c r="BD84" i="2"/>
  <c r="BJ84" i="2"/>
  <c r="BK84" i="2"/>
  <c r="BP84" i="2"/>
  <c r="BQ84" i="2"/>
  <c r="BR84" i="2"/>
  <c r="BW84" i="2"/>
  <c r="BX84" i="2"/>
  <c r="CC84" i="2"/>
  <c r="CD84" i="2"/>
  <c r="AJ85" i="2"/>
  <c r="L85" i="2" s="1"/>
  <c r="P85" i="2" s="1"/>
  <c r="AK85" i="2"/>
  <c r="AL85" i="2"/>
  <c r="AM85" i="2"/>
  <c r="AP85" i="2"/>
  <c r="AQ85" i="2"/>
  <c r="AR85" i="2"/>
  <c r="AS85" i="2"/>
  <c r="AX85" i="2"/>
  <c r="AY85" i="2"/>
  <c r="AZ85" i="2"/>
  <c r="BA85" i="2"/>
  <c r="BE85" i="2" s="1"/>
  <c r="BD85" i="2"/>
  <c r="BJ85" i="2"/>
  <c r="BK85" i="2"/>
  <c r="BP85" i="2"/>
  <c r="BQ85" i="2"/>
  <c r="BR85" i="2"/>
  <c r="BW85" i="2"/>
  <c r="BX85" i="2"/>
  <c r="CC85" i="2"/>
  <c r="CD85" i="2"/>
  <c r="AJ86" i="2"/>
  <c r="AK86" i="2"/>
  <c r="AL86" i="2"/>
  <c r="AM86" i="2"/>
  <c r="AP86" i="2"/>
  <c r="AQ86" i="2"/>
  <c r="AR86" i="2"/>
  <c r="N86" i="2" s="1"/>
  <c r="R86" i="2" s="1"/>
  <c r="AS86" i="2"/>
  <c r="AX86" i="2"/>
  <c r="AY86" i="2"/>
  <c r="AZ86" i="2"/>
  <c r="BA86" i="2"/>
  <c r="BE86" i="2" s="1"/>
  <c r="BD86" i="2"/>
  <c r="BJ86" i="2"/>
  <c r="BK86" i="2"/>
  <c r="BP86" i="2"/>
  <c r="BQ86" i="2"/>
  <c r="BR86" i="2"/>
  <c r="BW86" i="2"/>
  <c r="BX86" i="2"/>
  <c r="CC86" i="2"/>
  <c r="CD86" i="2"/>
  <c r="AJ87" i="2"/>
  <c r="AK87" i="2"/>
  <c r="M87" i="2" s="1"/>
  <c r="Q87" i="2" s="1"/>
  <c r="AL87" i="2"/>
  <c r="AM87" i="2"/>
  <c r="AP87" i="2"/>
  <c r="AQ87" i="2"/>
  <c r="AR87" i="2"/>
  <c r="AS87" i="2"/>
  <c r="AX87" i="2"/>
  <c r="AY87" i="2"/>
  <c r="AZ87" i="2"/>
  <c r="BA87" i="2"/>
  <c r="BE87" i="2" s="1"/>
  <c r="BD87" i="2"/>
  <c r="BJ87" i="2"/>
  <c r="BK87" i="2"/>
  <c r="BP87" i="2"/>
  <c r="BQ87" i="2"/>
  <c r="BR87" i="2"/>
  <c r="BW87" i="2"/>
  <c r="BX87" i="2"/>
  <c r="CC87" i="2"/>
  <c r="CD87" i="2"/>
  <c r="AJ88" i="2"/>
  <c r="AK88" i="2"/>
  <c r="AL88" i="2"/>
  <c r="AM88" i="2"/>
  <c r="AP88" i="2"/>
  <c r="AQ88" i="2"/>
  <c r="AR88" i="2"/>
  <c r="AS88" i="2"/>
  <c r="AX88" i="2"/>
  <c r="AY88" i="2"/>
  <c r="AZ88" i="2"/>
  <c r="BA88" i="2"/>
  <c r="BE88" i="2" s="1"/>
  <c r="BD88" i="2"/>
  <c r="BJ88" i="2"/>
  <c r="BK88" i="2"/>
  <c r="BP88" i="2"/>
  <c r="BQ88" i="2"/>
  <c r="BR88" i="2"/>
  <c r="BW88" i="2"/>
  <c r="BX88" i="2"/>
  <c r="CC88" i="2"/>
  <c r="CD88" i="2"/>
  <c r="AJ89" i="2"/>
  <c r="AK89" i="2"/>
  <c r="AL89" i="2"/>
  <c r="AM89" i="2"/>
  <c r="AP89" i="2"/>
  <c r="AQ89" i="2"/>
  <c r="M89" i="2" s="1"/>
  <c r="Q89" i="2" s="1"/>
  <c r="AR89" i="2"/>
  <c r="AS89" i="2"/>
  <c r="AX89" i="2"/>
  <c r="AY89" i="2"/>
  <c r="AZ89" i="2"/>
  <c r="BA89" i="2"/>
  <c r="BE89" i="2" s="1"/>
  <c r="BD89" i="2"/>
  <c r="BJ89" i="2"/>
  <c r="BK89" i="2"/>
  <c r="BP89" i="2"/>
  <c r="BQ89" i="2"/>
  <c r="BR89" i="2"/>
  <c r="BW89" i="2"/>
  <c r="BX89" i="2"/>
  <c r="CC89" i="2"/>
  <c r="CD89" i="2"/>
  <c r="AJ90" i="2"/>
  <c r="AK90" i="2"/>
  <c r="M90" i="2" s="1"/>
  <c r="Q90" i="2" s="1"/>
  <c r="AL90" i="2"/>
  <c r="N90" i="2" s="1"/>
  <c r="R90" i="2" s="1"/>
  <c r="AM90" i="2"/>
  <c r="AP90" i="2"/>
  <c r="AQ90" i="2"/>
  <c r="AR90" i="2"/>
  <c r="AS90" i="2"/>
  <c r="AX90" i="2"/>
  <c r="AY90" i="2"/>
  <c r="AZ90" i="2"/>
  <c r="BA90" i="2"/>
  <c r="BE90" i="2" s="1"/>
  <c r="BD90" i="2"/>
  <c r="BJ90" i="2"/>
  <c r="BK90" i="2"/>
  <c r="BP90" i="2"/>
  <c r="BQ90" i="2"/>
  <c r="BR90" i="2"/>
  <c r="BW90" i="2"/>
  <c r="BX90" i="2"/>
  <c r="CC90" i="2"/>
  <c r="CD90" i="2"/>
  <c r="AJ91" i="2"/>
  <c r="AK91" i="2"/>
  <c r="M91" i="2" s="1"/>
  <c r="Q91" i="2" s="1"/>
  <c r="AL91" i="2"/>
  <c r="AM91" i="2"/>
  <c r="AP91" i="2"/>
  <c r="AQ91" i="2"/>
  <c r="AR91" i="2"/>
  <c r="AS91" i="2"/>
  <c r="AX91" i="2"/>
  <c r="AY91" i="2"/>
  <c r="AZ91" i="2"/>
  <c r="BA91" i="2"/>
  <c r="BE91" i="2" s="1"/>
  <c r="BD91" i="2"/>
  <c r="BJ91" i="2"/>
  <c r="BK91" i="2"/>
  <c r="BP91" i="2"/>
  <c r="BQ91" i="2"/>
  <c r="BR91" i="2"/>
  <c r="BW91" i="2"/>
  <c r="BX91" i="2"/>
  <c r="CC91" i="2"/>
  <c r="CD91" i="2"/>
  <c r="AJ92" i="2"/>
  <c r="AK92" i="2"/>
  <c r="AL92" i="2"/>
  <c r="AM92" i="2"/>
  <c r="AP92" i="2"/>
  <c r="L92" i="2" s="1"/>
  <c r="P92" i="2" s="1"/>
  <c r="AQ92" i="2"/>
  <c r="AR92" i="2"/>
  <c r="AS92" i="2"/>
  <c r="AX92" i="2"/>
  <c r="AY92" i="2"/>
  <c r="AZ92" i="2"/>
  <c r="BA92" i="2"/>
  <c r="BE92" i="2" s="1"/>
  <c r="BD92" i="2"/>
  <c r="BJ92" i="2"/>
  <c r="BK92" i="2"/>
  <c r="BP92" i="2"/>
  <c r="BQ92" i="2"/>
  <c r="BR92" i="2"/>
  <c r="BW92" i="2"/>
  <c r="BX92" i="2"/>
  <c r="CC92" i="2"/>
  <c r="CD92" i="2"/>
  <c r="AJ93" i="2"/>
  <c r="AK93" i="2"/>
  <c r="AL93" i="2"/>
  <c r="AM93" i="2"/>
  <c r="AP93" i="2"/>
  <c r="AQ93" i="2"/>
  <c r="M93" i="2" s="1"/>
  <c r="Q93" i="2" s="1"/>
  <c r="AR93" i="2"/>
  <c r="AS93" i="2"/>
  <c r="AX93" i="2"/>
  <c r="AY93" i="2"/>
  <c r="AZ93" i="2"/>
  <c r="BA93" i="2"/>
  <c r="BE93" i="2" s="1"/>
  <c r="BD93" i="2"/>
  <c r="BJ93" i="2"/>
  <c r="BK93" i="2"/>
  <c r="BP93" i="2"/>
  <c r="BQ93" i="2"/>
  <c r="BR93" i="2"/>
  <c r="BW93" i="2"/>
  <c r="BX93" i="2"/>
  <c r="CC93" i="2"/>
  <c r="CD93" i="2"/>
  <c r="AJ94" i="2"/>
  <c r="AK94" i="2"/>
  <c r="M94" i="2" s="1"/>
  <c r="Q94" i="2" s="1"/>
  <c r="AL94" i="2"/>
  <c r="N94" i="2" s="1"/>
  <c r="R94" i="2" s="1"/>
  <c r="AM94" i="2"/>
  <c r="AP94" i="2"/>
  <c r="AQ94" i="2"/>
  <c r="AR94" i="2"/>
  <c r="AS94" i="2"/>
  <c r="AX94" i="2"/>
  <c r="AY94" i="2"/>
  <c r="AZ94" i="2"/>
  <c r="BA94" i="2"/>
  <c r="BE94" i="2" s="1"/>
  <c r="BD94" i="2"/>
  <c r="BJ94" i="2"/>
  <c r="BK94" i="2"/>
  <c r="BP94" i="2"/>
  <c r="BQ94" i="2"/>
  <c r="BR94" i="2"/>
  <c r="BW94" i="2"/>
  <c r="BX94" i="2"/>
  <c r="CC94" i="2"/>
  <c r="CD94" i="2"/>
  <c r="AJ95" i="2"/>
  <c r="AK95" i="2"/>
  <c r="AL95" i="2"/>
  <c r="N95" i="2" s="1"/>
  <c r="R95" i="2" s="1"/>
  <c r="AM95" i="2"/>
  <c r="AP95" i="2"/>
  <c r="AQ95" i="2"/>
  <c r="AR95" i="2"/>
  <c r="AS95" i="2"/>
  <c r="AX95" i="2"/>
  <c r="AY95" i="2"/>
  <c r="AZ95" i="2"/>
  <c r="BA95" i="2"/>
  <c r="BE95" i="2" s="1"/>
  <c r="BD95" i="2"/>
  <c r="BJ95" i="2"/>
  <c r="BK95" i="2"/>
  <c r="BP95" i="2"/>
  <c r="BQ95" i="2"/>
  <c r="BR95" i="2"/>
  <c r="BW95" i="2"/>
  <c r="BX95" i="2"/>
  <c r="CC95" i="2"/>
  <c r="CD95" i="2"/>
  <c r="AJ96" i="2"/>
  <c r="AK96" i="2"/>
  <c r="AL96" i="2"/>
  <c r="N96" i="2" s="1"/>
  <c r="R96" i="2" s="1"/>
  <c r="AM96" i="2"/>
  <c r="AP96" i="2"/>
  <c r="AQ96" i="2"/>
  <c r="AR96" i="2"/>
  <c r="AS96" i="2"/>
  <c r="AX96" i="2"/>
  <c r="AY96" i="2"/>
  <c r="AZ96" i="2"/>
  <c r="BA96" i="2"/>
  <c r="BE96" i="2" s="1"/>
  <c r="BD96" i="2"/>
  <c r="BJ96" i="2"/>
  <c r="BK96" i="2"/>
  <c r="BP96" i="2"/>
  <c r="BQ96" i="2"/>
  <c r="BR96" i="2"/>
  <c r="BW96" i="2"/>
  <c r="BX96" i="2"/>
  <c r="CC96" i="2"/>
  <c r="CD96" i="2"/>
  <c r="AJ97" i="2"/>
  <c r="L97" i="2" s="1"/>
  <c r="P97" i="2" s="1"/>
  <c r="AK97" i="2"/>
  <c r="AL97" i="2"/>
  <c r="AM97" i="2"/>
  <c r="AP97" i="2"/>
  <c r="AQ97" i="2"/>
  <c r="AR97" i="2"/>
  <c r="AS97" i="2"/>
  <c r="AX97" i="2"/>
  <c r="AY97" i="2"/>
  <c r="AZ97" i="2"/>
  <c r="BA97" i="2"/>
  <c r="BE97" i="2" s="1"/>
  <c r="BD97" i="2"/>
  <c r="BJ97" i="2"/>
  <c r="BK97" i="2"/>
  <c r="BP97" i="2"/>
  <c r="BQ97" i="2"/>
  <c r="BR97" i="2"/>
  <c r="BW97" i="2"/>
  <c r="BX97" i="2"/>
  <c r="CC97" i="2"/>
  <c r="CD97" i="2"/>
  <c r="AJ98" i="2"/>
  <c r="AK98" i="2"/>
  <c r="AL98" i="2"/>
  <c r="N98" i="2" s="1"/>
  <c r="R98" i="2" s="1"/>
  <c r="AM98" i="2"/>
  <c r="AP98" i="2"/>
  <c r="AQ98" i="2"/>
  <c r="AR98" i="2"/>
  <c r="AS98" i="2"/>
  <c r="AX98" i="2"/>
  <c r="AY98" i="2"/>
  <c r="AZ98" i="2"/>
  <c r="BA98" i="2"/>
  <c r="BE98" i="2" s="1"/>
  <c r="BD98" i="2"/>
  <c r="BJ98" i="2"/>
  <c r="BK98" i="2"/>
  <c r="BP98" i="2"/>
  <c r="BQ98" i="2"/>
  <c r="BR98" i="2"/>
  <c r="BW98" i="2"/>
  <c r="BX98" i="2"/>
  <c r="CC98" i="2"/>
  <c r="CD98" i="2"/>
  <c r="AJ99" i="2"/>
  <c r="AK99" i="2"/>
  <c r="M99" i="2" s="1"/>
  <c r="Q99" i="2" s="1"/>
  <c r="AL99" i="2"/>
  <c r="AM99" i="2"/>
  <c r="AP99" i="2"/>
  <c r="AQ99" i="2"/>
  <c r="AR99" i="2"/>
  <c r="AS99" i="2"/>
  <c r="AX99" i="2"/>
  <c r="AY99" i="2"/>
  <c r="AZ99" i="2"/>
  <c r="BA99" i="2"/>
  <c r="BE99" i="2" s="1"/>
  <c r="BD99" i="2"/>
  <c r="BJ99" i="2"/>
  <c r="BK99" i="2"/>
  <c r="BP99" i="2"/>
  <c r="BQ99" i="2"/>
  <c r="BR99" i="2"/>
  <c r="BW99" i="2"/>
  <c r="BX99" i="2"/>
  <c r="CC99" i="2"/>
  <c r="CD99" i="2"/>
  <c r="AJ100" i="2"/>
  <c r="AK100" i="2"/>
  <c r="AL100" i="2"/>
  <c r="AM100" i="2"/>
  <c r="AP100" i="2"/>
  <c r="AQ100" i="2"/>
  <c r="AR100" i="2"/>
  <c r="AS100" i="2"/>
  <c r="AX100" i="2"/>
  <c r="AY100" i="2"/>
  <c r="AZ100" i="2"/>
  <c r="BA100" i="2"/>
  <c r="BE100" i="2" s="1"/>
  <c r="BD100" i="2"/>
  <c r="BJ100" i="2"/>
  <c r="BK100" i="2"/>
  <c r="BP100" i="2"/>
  <c r="BQ100" i="2"/>
  <c r="BR100" i="2"/>
  <c r="BW100" i="2"/>
  <c r="BX100" i="2"/>
  <c r="CC100" i="2"/>
  <c r="CD100" i="2"/>
  <c r="AJ101" i="2"/>
  <c r="AK101" i="2"/>
  <c r="AL101" i="2"/>
  <c r="AM101" i="2"/>
  <c r="AP101" i="2"/>
  <c r="L101" i="2" s="1"/>
  <c r="P101" i="2" s="1"/>
  <c r="AQ101" i="2"/>
  <c r="AR101" i="2"/>
  <c r="AS101" i="2"/>
  <c r="AX101" i="2"/>
  <c r="AY101" i="2"/>
  <c r="AZ101" i="2"/>
  <c r="BA101" i="2"/>
  <c r="BE101" i="2" s="1"/>
  <c r="BD101" i="2"/>
  <c r="BJ101" i="2"/>
  <c r="BK101" i="2"/>
  <c r="BP101" i="2"/>
  <c r="BQ101" i="2"/>
  <c r="BR101" i="2"/>
  <c r="BW101" i="2"/>
  <c r="BX101" i="2"/>
  <c r="CC101" i="2"/>
  <c r="CD101" i="2"/>
  <c r="AJ102" i="2"/>
  <c r="AK102" i="2"/>
  <c r="AL102" i="2"/>
  <c r="AM102" i="2"/>
  <c r="AP102" i="2"/>
  <c r="AQ102" i="2"/>
  <c r="AR102" i="2"/>
  <c r="N102" i="2" s="1"/>
  <c r="R102" i="2" s="1"/>
  <c r="AS102" i="2"/>
  <c r="AX102" i="2"/>
  <c r="AY102" i="2"/>
  <c r="AZ102" i="2"/>
  <c r="BA102" i="2"/>
  <c r="BE102" i="2" s="1"/>
  <c r="BD102" i="2"/>
  <c r="BJ102" i="2"/>
  <c r="BK102" i="2"/>
  <c r="BP102" i="2"/>
  <c r="BQ102" i="2"/>
  <c r="BR102" i="2"/>
  <c r="BW102" i="2"/>
  <c r="BX102" i="2"/>
  <c r="CC102" i="2"/>
  <c r="CD102" i="2"/>
  <c r="AJ103" i="2"/>
  <c r="AK103" i="2"/>
  <c r="AL103" i="2"/>
  <c r="AM103" i="2"/>
  <c r="AP103" i="2"/>
  <c r="AQ103" i="2"/>
  <c r="AR103" i="2"/>
  <c r="AS103" i="2"/>
  <c r="AX103" i="2"/>
  <c r="AY103" i="2"/>
  <c r="AZ103" i="2"/>
  <c r="BA103" i="2"/>
  <c r="BE103" i="2" s="1"/>
  <c r="BD103" i="2"/>
  <c r="BJ103" i="2"/>
  <c r="BK103" i="2"/>
  <c r="BP103" i="2"/>
  <c r="BQ103" i="2"/>
  <c r="BR103" i="2"/>
  <c r="BW103" i="2"/>
  <c r="BX103" i="2"/>
  <c r="CC103" i="2"/>
  <c r="CD103" i="2"/>
  <c r="AJ104" i="2"/>
  <c r="AK104" i="2"/>
  <c r="AL104" i="2"/>
  <c r="AM104" i="2"/>
  <c r="AP104" i="2"/>
  <c r="AQ104" i="2"/>
  <c r="AR104" i="2"/>
  <c r="AS104" i="2"/>
  <c r="AX104" i="2"/>
  <c r="AY104" i="2"/>
  <c r="AZ104" i="2"/>
  <c r="BA104" i="2"/>
  <c r="BE104" i="2" s="1"/>
  <c r="BD104" i="2"/>
  <c r="BJ104" i="2"/>
  <c r="BK104" i="2"/>
  <c r="BP104" i="2"/>
  <c r="BQ104" i="2"/>
  <c r="BR104" i="2"/>
  <c r="BW104" i="2"/>
  <c r="BX104" i="2"/>
  <c r="CC104" i="2"/>
  <c r="CD104" i="2"/>
  <c r="AJ105" i="2"/>
  <c r="L105" i="2" s="1"/>
  <c r="P105" i="2" s="1"/>
  <c r="AK105" i="2"/>
  <c r="AL105" i="2"/>
  <c r="AM105" i="2"/>
  <c r="AP105" i="2"/>
  <c r="AQ105" i="2"/>
  <c r="AR105" i="2"/>
  <c r="AS105" i="2"/>
  <c r="AX105" i="2"/>
  <c r="AY105" i="2"/>
  <c r="AZ105" i="2"/>
  <c r="BA105" i="2"/>
  <c r="BE105" i="2" s="1"/>
  <c r="BD105" i="2"/>
  <c r="BJ105" i="2"/>
  <c r="BK105" i="2"/>
  <c r="BP105" i="2"/>
  <c r="BQ105" i="2"/>
  <c r="BR105" i="2"/>
  <c r="BW105" i="2"/>
  <c r="BX105" i="2"/>
  <c r="CC105" i="2"/>
  <c r="CD105" i="2"/>
  <c r="AJ106" i="2"/>
  <c r="AK106" i="2"/>
  <c r="M106" i="2" s="1"/>
  <c r="Q106" i="2" s="1"/>
  <c r="AL106" i="2"/>
  <c r="AM106" i="2"/>
  <c r="AP106" i="2"/>
  <c r="AQ106" i="2"/>
  <c r="AR106" i="2"/>
  <c r="N106" i="2" s="1"/>
  <c r="R106" i="2" s="1"/>
  <c r="AS106" i="2"/>
  <c r="AX106" i="2"/>
  <c r="AY106" i="2"/>
  <c r="AZ106" i="2"/>
  <c r="BA106" i="2"/>
  <c r="BE106" i="2" s="1"/>
  <c r="BD106" i="2"/>
  <c r="BJ106" i="2"/>
  <c r="BK106" i="2"/>
  <c r="BP106" i="2"/>
  <c r="BQ106" i="2"/>
  <c r="BR106" i="2"/>
  <c r="BW106" i="2"/>
  <c r="BX106" i="2"/>
  <c r="CC106" i="2"/>
  <c r="CD106" i="2"/>
  <c r="AJ107" i="2"/>
  <c r="AK107" i="2"/>
  <c r="M107" i="2" s="1"/>
  <c r="Q107" i="2" s="1"/>
  <c r="AL107" i="2"/>
  <c r="AM107" i="2"/>
  <c r="AP107" i="2"/>
  <c r="AQ107" i="2"/>
  <c r="AR107" i="2"/>
  <c r="AS107" i="2"/>
  <c r="AX107" i="2"/>
  <c r="AY107" i="2"/>
  <c r="AZ107" i="2"/>
  <c r="BA107" i="2"/>
  <c r="BE107" i="2" s="1"/>
  <c r="BD107" i="2"/>
  <c r="BJ107" i="2"/>
  <c r="BK107" i="2"/>
  <c r="BP107" i="2"/>
  <c r="BQ107" i="2"/>
  <c r="BR107" i="2"/>
  <c r="BW107" i="2"/>
  <c r="BX107" i="2"/>
  <c r="CC107" i="2"/>
  <c r="CD107" i="2"/>
  <c r="AJ108" i="2"/>
  <c r="AK108" i="2"/>
  <c r="AL108" i="2"/>
  <c r="AM108" i="2"/>
  <c r="AP108" i="2"/>
  <c r="AQ108" i="2"/>
  <c r="AR108" i="2"/>
  <c r="AS108" i="2"/>
  <c r="AX108" i="2"/>
  <c r="AY108" i="2"/>
  <c r="AZ108" i="2"/>
  <c r="BA108" i="2"/>
  <c r="BE108" i="2" s="1"/>
  <c r="BD108" i="2"/>
  <c r="BJ108" i="2"/>
  <c r="BK108" i="2"/>
  <c r="BP108" i="2"/>
  <c r="BQ108" i="2"/>
  <c r="BR108" i="2"/>
  <c r="BW108" i="2"/>
  <c r="BX108" i="2"/>
  <c r="CC108" i="2"/>
  <c r="CD108" i="2"/>
  <c r="AJ109" i="2"/>
  <c r="L109" i="2" s="1"/>
  <c r="P109" i="2" s="1"/>
  <c r="AK109" i="2"/>
  <c r="AL109" i="2"/>
  <c r="AM109" i="2"/>
  <c r="AP109" i="2"/>
  <c r="AQ109" i="2"/>
  <c r="AR109" i="2"/>
  <c r="AS109" i="2"/>
  <c r="AX109" i="2"/>
  <c r="AY109" i="2"/>
  <c r="AZ109" i="2"/>
  <c r="BA109" i="2"/>
  <c r="BE109" i="2" s="1"/>
  <c r="BD109" i="2"/>
  <c r="BJ109" i="2"/>
  <c r="BK109" i="2"/>
  <c r="BP109" i="2"/>
  <c r="BQ109" i="2"/>
  <c r="BR109" i="2"/>
  <c r="BW109" i="2"/>
  <c r="BX109" i="2"/>
  <c r="CC109" i="2"/>
  <c r="CD109" i="2"/>
  <c r="AJ110" i="2"/>
  <c r="AK110" i="2"/>
  <c r="AL110" i="2"/>
  <c r="N110" i="2" s="1"/>
  <c r="R110" i="2" s="1"/>
  <c r="AM110" i="2"/>
  <c r="AP110" i="2"/>
  <c r="AQ110" i="2"/>
  <c r="AR110" i="2"/>
  <c r="AS110" i="2"/>
  <c r="AX110" i="2"/>
  <c r="AY110" i="2"/>
  <c r="AZ110" i="2"/>
  <c r="BA110" i="2"/>
  <c r="BE110" i="2" s="1"/>
  <c r="BD110" i="2"/>
  <c r="BJ110" i="2"/>
  <c r="BK110" i="2"/>
  <c r="BP110" i="2"/>
  <c r="BQ110" i="2"/>
  <c r="BR110" i="2"/>
  <c r="BW110" i="2"/>
  <c r="BX110" i="2"/>
  <c r="CC110" i="2"/>
  <c r="CD110" i="2"/>
  <c r="AJ111" i="2"/>
  <c r="AK111" i="2"/>
  <c r="M111" i="2" s="1"/>
  <c r="Q111" i="2" s="1"/>
  <c r="AL111" i="2"/>
  <c r="AM111" i="2"/>
  <c r="AP111" i="2"/>
  <c r="AQ111" i="2"/>
  <c r="AR111" i="2"/>
  <c r="AS111" i="2"/>
  <c r="AX111" i="2"/>
  <c r="AY111" i="2"/>
  <c r="AZ111" i="2"/>
  <c r="BA111" i="2"/>
  <c r="BE111" i="2" s="1"/>
  <c r="BD111" i="2"/>
  <c r="BJ111" i="2"/>
  <c r="BK111" i="2"/>
  <c r="BP111" i="2"/>
  <c r="BQ111" i="2"/>
  <c r="BR111" i="2"/>
  <c r="BW111" i="2"/>
  <c r="BX111" i="2"/>
  <c r="CC111" i="2"/>
  <c r="CD111" i="2"/>
  <c r="AJ112" i="2"/>
  <c r="AK112" i="2"/>
  <c r="AL112" i="2"/>
  <c r="N112" i="2" s="1"/>
  <c r="R112" i="2" s="1"/>
  <c r="AM112" i="2"/>
  <c r="AP112" i="2"/>
  <c r="AQ112" i="2"/>
  <c r="AR112" i="2"/>
  <c r="AS112" i="2"/>
  <c r="AX112" i="2"/>
  <c r="AY112" i="2"/>
  <c r="AZ112" i="2"/>
  <c r="BA112" i="2"/>
  <c r="BE112" i="2" s="1"/>
  <c r="BD112" i="2"/>
  <c r="BJ112" i="2"/>
  <c r="BK112" i="2"/>
  <c r="BP112" i="2"/>
  <c r="BQ112" i="2"/>
  <c r="BR112" i="2"/>
  <c r="BW112" i="2"/>
  <c r="BX112" i="2"/>
  <c r="CC112" i="2"/>
  <c r="CD112" i="2"/>
  <c r="AJ113" i="2"/>
  <c r="AK113" i="2"/>
  <c r="AL113" i="2"/>
  <c r="AM113" i="2"/>
  <c r="AP113" i="2"/>
  <c r="L113" i="2" s="1"/>
  <c r="P113" i="2" s="1"/>
  <c r="AQ113" i="2"/>
  <c r="AR113" i="2"/>
  <c r="AS113" i="2"/>
  <c r="AX113" i="2"/>
  <c r="AY113" i="2"/>
  <c r="AZ113" i="2"/>
  <c r="BA113" i="2"/>
  <c r="BE113" i="2" s="1"/>
  <c r="BD113" i="2"/>
  <c r="BJ113" i="2"/>
  <c r="BK113" i="2"/>
  <c r="BP113" i="2"/>
  <c r="BQ113" i="2"/>
  <c r="BR113" i="2"/>
  <c r="BW113" i="2"/>
  <c r="BX113" i="2"/>
  <c r="CC113" i="2"/>
  <c r="CD113" i="2"/>
  <c r="AJ114" i="2"/>
  <c r="AK114" i="2"/>
  <c r="M114" i="2" s="1"/>
  <c r="Q114" i="2" s="1"/>
  <c r="AL114" i="2"/>
  <c r="N114" i="2" s="1"/>
  <c r="R114" i="2" s="1"/>
  <c r="AM114" i="2"/>
  <c r="AP114" i="2"/>
  <c r="AQ114" i="2"/>
  <c r="AR114" i="2"/>
  <c r="AS114" i="2"/>
  <c r="AX114" i="2"/>
  <c r="AY114" i="2"/>
  <c r="AZ114" i="2"/>
  <c r="BA114" i="2"/>
  <c r="BE114" i="2" s="1"/>
  <c r="BD114" i="2"/>
  <c r="BJ114" i="2"/>
  <c r="BK114" i="2"/>
  <c r="BP114" i="2"/>
  <c r="BQ114" i="2"/>
  <c r="BR114" i="2"/>
  <c r="BW114" i="2"/>
  <c r="BX114" i="2"/>
  <c r="CC114" i="2"/>
  <c r="CD114" i="2"/>
  <c r="AJ115" i="2"/>
  <c r="AK115" i="2"/>
  <c r="M115" i="2" s="1"/>
  <c r="Q115" i="2" s="1"/>
  <c r="AL115" i="2"/>
  <c r="N115" i="2" s="1"/>
  <c r="R115" i="2" s="1"/>
  <c r="AM115" i="2"/>
  <c r="AP115" i="2"/>
  <c r="AQ115" i="2"/>
  <c r="AR115" i="2"/>
  <c r="AS115" i="2"/>
  <c r="AX115" i="2"/>
  <c r="AY115" i="2"/>
  <c r="AZ115" i="2"/>
  <c r="BA115" i="2"/>
  <c r="BE115" i="2" s="1"/>
  <c r="BD115" i="2"/>
  <c r="BJ115" i="2"/>
  <c r="BK115" i="2"/>
  <c r="BP115" i="2"/>
  <c r="BQ115" i="2"/>
  <c r="BR115" i="2"/>
  <c r="BW115" i="2"/>
  <c r="BX115" i="2"/>
  <c r="CC115" i="2"/>
  <c r="CD115" i="2"/>
  <c r="AJ116" i="2"/>
  <c r="AK116" i="2"/>
  <c r="AL116" i="2"/>
  <c r="N116" i="2" s="1"/>
  <c r="R116" i="2" s="1"/>
  <c r="AM116" i="2"/>
  <c r="AP116" i="2"/>
  <c r="AQ116" i="2"/>
  <c r="AR116" i="2"/>
  <c r="AS116" i="2"/>
  <c r="AX116" i="2"/>
  <c r="AY116" i="2"/>
  <c r="AZ116" i="2"/>
  <c r="BA116" i="2"/>
  <c r="BE116" i="2" s="1"/>
  <c r="BD116" i="2"/>
  <c r="BJ116" i="2"/>
  <c r="BK116" i="2"/>
  <c r="BP116" i="2"/>
  <c r="BQ116" i="2"/>
  <c r="BR116" i="2"/>
  <c r="BW116" i="2"/>
  <c r="BX116" i="2"/>
  <c r="CC116" i="2"/>
  <c r="CD116" i="2"/>
  <c r="AJ117" i="2"/>
  <c r="L117" i="2" s="1"/>
  <c r="P117" i="2" s="1"/>
  <c r="AK117" i="2"/>
  <c r="AL117" i="2"/>
  <c r="AM117" i="2"/>
  <c r="AP117" i="2"/>
  <c r="AQ117" i="2"/>
  <c r="AR117" i="2"/>
  <c r="AS117" i="2"/>
  <c r="AX117" i="2"/>
  <c r="AY117" i="2"/>
  <c r="AZ117" i="2"/>
  <c r="BA117" i="2"/>
  <c r="BE117" i="2" s="1"/>
  <c r="BD117" i="2"/>
  <c r="BJ117" i="2"/>
  <c r="BK117" i="2"/>
  <c r="BP117" i="2"/>
  <c r="BQ117" i="2"/>
  <c r="BR117" i="2"/>
  <c r="BW117" i="2"/>
  <c r="BX117" i="2"/>
  <c r="CC117" i="2"/>
  <c r="CD117" i="2"/>
  <c r="AJ118" i="2"/>
  <c r="L118" i="2" s="1"/>
  <c r="P118" i="2" s="1"/>
  <c r="AK118" i="2"/>
  <c r="AL118" i="2"/>
  <c r="N118" i="2" s="1"/>
  <c r="R118" i="2" s="1"/>
  <c r="AM118" i="2"/>
  <c r="AP118" i="2"/>
  <c r="AQ118" i="2"/>
  <c r="AR118" i="2"/>
  <c r="AS118" i="2"/>
  <c r="AX118" i="2"/>
  <c r="AY118" i="2"/>
  <c r="AZ118" i="2"/>
  <c r="BA118" i="2"/>
  <c r="BE118" i="2" s="1"/>
  <c r="BD118" i="2"/>
  <c r="BJ118" i="2"/>
  <c r="BK118" i="2"/>
  <c r="BP118" i="2"/>
  <c r="BQ118" i="2"/>
  <c r="BR118" i="2"/>
  <c r="BW118" i="2"/>
  <c r="BX118" i="2"/>
  <c r="CC118" i="2"/>
  <c r="CD118" i="2"/>
  <c r="AJ119" i="2"/>
  <c r="AK119" i="2"/>
  <c r="AL119" i="2"/>
  <c r="AM119" i="2"/>
  <c r="AP119" i="2"/>
  <c r="AQ119" i="2"/>
  <c r="AR119" i="2"/>
  <c r="AS119" i="2"/>
  <c r="AX119" i="2"/>
  <c r="AY119" i="2"/>
  <c r="AZ119" i="2"/>
  <c r="BA119" i="2"/>
  <c r="BE119" i="2" s="1"/>
  <c r="BD119" i="2"/>
  <c r="BJ119" i="2"/>
  <c r="BK119" i="2"/>
  <c r="BP119" i="2"/>
  <c r="BQ119" i="2"/>
  <c r="BR119" i="2"/>
  <c r="BW119" i="2"/>
  <c r="BX119" i="2"/>
  <c r="CC119" i="2"/>
  <c r="CD119" i="2"/>
  <c r="J15" i="6" s="1"/>
  <c r="AJ120" i="2"/>
  <c r="AK120" i="2"/>
  <c r="AL120" i="2"/>
  <c r="N120" i="2" s="1"/>
  <c r="R120" i="2" s="1"/>
  <c r="AM120" i="2"/>
  <c r="AP120" i="2"/>
  <c r="AQ120" i="2"/>
  <c r="AR120" i="2"/>
  <c r="AS120" i="2"/>
  <c r="AX120" i="2"/>
  <c r="AY120" i="2"/>
  <c r="AZ120" i="2"/>
  <c r="BA120" i="2"/>
  <c r="BE120" i="2" s="1"/>
  <c r="BD120" i="2"/>
  <c r="BJ120" i="2"/>
  <c r="BK120" i="2"/>
  <c r="BP120" i="2"/>
  <c r="BQ120" i="2"/>
  <c r="BR120" i="2"/>
  <c r="BW120" i="2"/>
  <c r="BX120" i="2"/>
  <c r="CC120" i="2"/>
  <c r="CD120" i="2"/>
  <c r="AJ121" i="2"/>
  <c r="L121" i="2" s="1"/>
  <c r="P121" i="2" s="1"/>
  <c r="AK121" i="2"/>
  <c r="AL121" i="2"/>
  <c r="AM121" i="2"/>
  <c r="AP121" i="2"/>
  <c r="AQ121" i="2"/>
  <c r="AR121" i="2"/>
  <c r="N121" i="2" s="1"/>
  <c r="R121" i="2" s="1"/>
  <c r="AS121" i="2"/>
  <c r="AX121" i="2"/>
  <c r="AY121" i="2"/>
  <c r="AZ121" i="2"/>
  <c r="BA121" i="2"/>
  <c r="BE121" i="2" s="1"/>
  <c r="BD121" i="2"/>
  <c r="BJ121" i="2"/>
  <c r="BK121" i="2"/>
  <c r="BP121" i="2"/>
  <c r="BQ121" i="2"/>
  <c r="BR121" i="2"/>
  <c r="BW121" i="2"/>
  <c r="BX121" i="2"/>
  <c r="CC121" i="2"/>
  <c r="CD121" i="2"/>
  <c r="AJ122" i="2"/>
  <c r="L122" i="2" s="1"/>
  <c r="P122" i="2" s="1"/>
  <c r="AK122" i="2"/>
  <c r="M122" i="2" s="1"/>
  <c r="Q122" i="2" s="1"/>
  <c r="AL122" i="2"/>
  <c r="N122" i="2" s="1"/>
  <c r="R122" i="2" s="1"/>
  <c r="AM122" i="2"/>
  <c r="AP122" i="2"/>
  <c r="AQ122" i="2"/>
  <c r="AR122" i="2"/>
  <c r="AS122" i="2"/>
  <c r="AX122" i="2"/>
  <c r="AY122" i="2"/>
  <c r="AZ122" i="2"/>
  <c r="BA122" i="2"/>
  <c r="BE122" i="2" s="1"/>
  <c r="BD122" i="2"/>
  <c r="BJ122" i="2"/>
  <c r="BK122" i="2"/>
  <c r="BP122" i="2"/>
  <c r="BQ122" i="2"/>
  <c r="BR122" i="2"/>
  <c r="BW122" i="2"/>
  <c r="BX122" i="2"/>
  <c r="CC122" i="2"/>
  <c r="CD122" i="2"/>
  <c r="AJ123" i="2"/>
  <c r="AK123" i="2"/>
  <c r="M123" i="2" s="1"/>
  <c r="Q123" i="2" s="1"/>
  <c r="AL123" i="2"/>
  <c r="N123" i="2" s="1"/>
  <c r="R123" i="2" s="1"/>
  <c r="AM123" i="2"/>
  <c r="AP123" i="2"/>
  <c r="AQ123" i="2"/>
  <c r="AR123" i="2"/>
  <c r="AS123" i="2"/>
  <c r="AX123" i="2"/>
  <c r="AY123" i="2"/>
  <c r="AZ123" i="2"/>
  <c r="BA123" i="2"/>
  <c r="BE123" i="2" s="1"/>
  <c r="BD123" i="2"/>
  <c r="BJ123" i="2"/>
  <c r="BK123" i="2"/>
  <c r="BP123" i="2"/>
  <c r="BQ123" i="2"/>
  <c r="BR123" i="2"/>
  <c r="BW123" i="2"/>
  <c r="BX123" i="2"/>
  <c r="CC123" i="2"/>
  <c r="CD123" i="2"/>
  <c r="AJ124" i="2"/>
  <c r="AK124" i="2"/>
  <c r="AL124" i="2"/>
  <c r="N124" i="2" s="1"/>
  <c r="R124" i="2" s="1"/>
  <c r="AM124" i="2"/>
  <c r="AP124" i="2"/>
  <c r="AQ124" i="2"/>
  <c r="AR124" i="2"/>
  <c r="AS124" i="2"/>
  <c r="AX124" i="2"/>
  <c r="AY124" i="2"/>
  <c r="AZ124" i="2"/>
  <c r="BA124" i="2"/>
  <c r="BE124" i="2" s="1"/>
  <c r="BD124" i="2"/>
  <c r="BJ124" i="2"/>
  <c r="BK124" i="2"/>
  <c r="BP124" i="2"/>
  <c r="BQ124" i="2"/>
  <c r="BR124" i="2"/>
  <c r="BW124" i="2"/>
  <c r="BX124" i="2"/>
  <c r="CC124" i="2"/>
  <c r="CD124" i="2"/>
  <c r="AJ125" i="2"/>
  <c r="L125" i="2" s="1"/>
  <c r="P125" i="2" s="1"/>
  <c r="AK125" i="2"/>
  <c r="AL125" i="2"/>
  <c r="AM125" i="2"/>
  <c r="AP125" i="2"/>
  <c r="AQ125" i="2"/>
  <c r="AR125" i="2"/>
  <c r="AS125" i="2"/>
  <c r="AX125" i="2"/>
  <c r="AY125" i="2"/>
  <c r="AZ125" i="2"/>
  <c r="BA125" i="2"/>
  <c r="BE125" i="2" s="1"/>
  <c r="BD125" i="2"/>
  <c r="BJ125" i="2"/>
  <c r="BK125" i="2"/>
  <c r="BP125" i="2"/>
  <c r="BQ125" i="2"/>
  <c r="BR125" i="2"/>
  <c r="BW125" i="2"/>
  <c r="BX125" i="2"/>
  <c r="CC125" i="2"/>
  <c r="CD125" i="2"/>
  <c r="AJ126" i="2"/>
  <c r="L126" i="2" s="1"/>
  <c r="P126" i="2" s="1"/>
  <c r="AK126" i="2"/>
  <c r="AL126" i="2"/>
  <c r="N126" i="2" s="1"/>
  <c r="R126" i="2" s="1"/>
  <c r="AM126" i="2"/>
  <c r="AP126" i="2"/>
  <c r="AQ126" i="2"/>
  <c r="AR126" i="2"/>
  <c r="AS126" i="2"/>
  <c r="AX126" i="2"/>
  <c r="AY126" i="2"/>
  <c r="AZ126" i="2"/>
  <c r="BA126" i="2"/>
  <c r="BE126" i="2" s="1"/>
  <c r="BD126" i="2"/>
  <c r="BJ126" i="2"/>
  <c r="BK126" i="2"/>
  <c r="BP126" i="2"/>
  <c r="BQ126" i="2"/>
  <c r="BR126" i="2"/>
  <c r="BW126" i="2"/>
  <c r="BX126" i="2"/>
  <c r="CC126" i="2"/>
  <c r="CD126" i="2"/>
  <c r="AJ127" i="2"/>
  <c r="AK127" i="2"/>
  <c r="M127" i="2" s="1"/>
  <c r="Q127" i="2" s="1"/>
  <c r="AL127" i="2"/>
  <c r="N127" i="2" s="1"/>
  <c r="R127" i="2" s="1"/>
  <c r="AM127" i="2"/>
  <c r="AP127" i="2"/>
  <c r="AQ127" i="2"/>
  <c r="AR127" i="2"/>
  <c r="AS127" i="2"/>
  <c r="AX127" i="2"/>
  <c r="AY127" i="2"/>
  <c r="AZ127" i="2"/>
  <c r="BA127" i="2"/>
  <c r="BE127" i="2" s="1"/>
  <c r="BD127" i="2"/>
  <c r="BJ127" i="2"/>
  <c r="BK127" i="2"/>
  <c r="BP127" i="2"/>
  <c r="BQ127" i="2"/>
  <c r="BR127" i="2"/>
  <c r="BW127" i="2"/>
  <c r="BX127" i="2"/>
  <c r="CC127" i="2"/>
  <c r="CD127" i="2"/>
  <c r="AJ128" i="2"/>
  <c r="AK128" i="2"/>
  <c r="AL128" i="2"/>
  <c r="N128" i="2" s="1"/>
  <c r="R128" i="2" s="1"/>
  <c r="AM128" i="2"/>
  <c r="AP128" i="2"/>
  <c r="AQ128" i="2"/>
  <c r="AR128" i="2"/>
  <c r="AS128" i="2"/>
  <c r="AX128" i="2"/>
  <c r="AY128" i="2"/>
  <c r="AZ128" i="2"/>
  <c r="BA128" i="2"/>
  <c r="BE128" i="2" s="1"/>
  <c r="BD128" i="2"/>
  <c r="BJ128" i="2"/>
  <c r="BK128" i="2"/>
  <c r="BP128" i="2"/>
  <c r="BQ128" i="2"/>
  <c r="BR128" i="2"/>
  <c r="BW128" i="2"/>
  <c r="BX128" i="2"/>
  <c r="CC128" i="2"/>
  <c r="CD128" i="2"/>
  <c r="AJ129" i="2"/>
  <c r="L129" i="2" s="1"/>
  <c r="P129" i="2" s="1"/>
  <c r="AK129" i="2"/>
  <c r="AL129" i="2"/>
  <c r="AM129" i="2"/>
  <c r="AP129" i="2"/>
  <c r="AQ129" i="2"/>
  <c r="AR129" i="2"/>
  <c r="N129" i="2" s="1"/>
  <c r="R129" i="2" s="1"/>
  <c r="AS129" i="2"/>
  <c r="AX129" i="2"/>
  <c r="AY129" i="2"/>
  <c r="AZ129" i="2"/>
  <c r="BA129" i="2"/>
  <c r="BE129" i="2" s="1"/>
  <c r="BD129" i="2"/>
  <c r="BJ129" i="2"/>
  <c r="BK129" i="2"/>
  <c r="BP129" i="2"/>
  <c r="BQ129" i="2"/>
  <c r="BR129" i="2"/>
  <c r="BW129" i="2"/>
  <c r="BX129" i="2"/>
  <c r="CC129" i="2"/>
  <c r="CD129" i="2"/>
  <c r="AJ130" i="2"/>
  <c r="L130" i="2" s="1"/>
  <c r="P130" i="2" s="1"/>
  <c r="AK130" i="2"/>
  <c r="AL130" i="2"/>
  <c r="N130" i="2" s="1"/>
  <c r="R130" i="2" s="1"/>
  <c r="AM130" i="2"/>
  <c r="AP130" i="2"/>
  <c r="AQ130" i="2"/>
  <c r="AR130" i="2"/>
  <c r="AS130" i="2"/>
  <c r="AX130" i="2"/>
  <c r="AY130" i="2"/>
  <c r="AZ130" i="2"/>
  <c r="BA130" i="2"/>
  <c r="BE130" i="2" s="1"/>
  <c r="BD130" i="2"/>
  <c r="BJ130" i="2"/>
  <c r="BK130" i="2"/>
  <c r="BP130" i="2"/>
  <c r="BQ130" i="2"/>
  <c r="BR130" i="2"/>
  <c r="BW130" i="2"/>
  <c r="BX130" i="2"/>
  <c r="CC130" i="2"/>
  <c r="CD130" i="2"/>
  <c r="CD6" i="2"/>
  <c r="CC6" i="2"/>
  <c r="BA6" i="2"/>
  <c r="AZ6" i="2"/>
  <c r="AY6" i="2"/>
  <c r="AX6" i="2"/>
  <c r="AR6" i="2"/>
  <c r="AQ6" i="2"/>
  <c r="AP6" i="2"/>
  <c r="AS6" i="2"/>
  <c r="AM6" i="2"/>
  <c r="C65" i="2"/>
  <c r="AJ6" i="2"/>
  <c r="AL6" i="2"/>
  <c r="AK6" i="2"/>
  <c r="M6" i="2" s="1"/>
  <c r="Q6" i="2" s="1"/>
  <c r="BD6" i="2"/>
  <c r="BJ6" i="2"/>
  <c r="BK6" i="2"/>
  <c r="BP6" i="2"/>
  <c r="BQ6" i="2"/>
  <c r="BR6" i="2"/>
  <c r="BW6" i="2"/>
  <c r="BX6" i="2"/>
  <c r="L114" i="2" l="1"/>
  <c r="P114" i="2" s="1"/>
  <c r="N111" i="2"/>
  <c r="R111" i="2" s="1"/>
  <c r="L110" i="2"/>
  <c r="P110" i="2" s="1"/>
  <c r="L108" i="2"/>
  <c r="P108" i="2" s="1"/>
  <c r="N107" i="2"/>
  <c r="R107" i="2" s="1"/>
  <c r="L106" i="2"/>
  <c r="P106" i="2" s="1"/>
  <c r="L104" i="2"/>
  <c r="P104" i="2" s="1"/>
  <c r="N99" i="2"/>
  <c r="R99" i="2" s="1"/>
  <c r="L98" i="2"/>
  <c r="P98" i="2" s="1"/>
  <c r="L94" i="2"/>
  <c r="P94" i="2" s="1"/>
  <c r="N91" i="2"/>
  <c r="R91" i="2" s="1"/>
  <c r="L90" i="2"/>
  <c r="P90" i="2" s="1"/>
  <c r="N87" i="2"/>
  <c r="R87" i="2" s="1"/>
  <c r="L86" i="2"/>
  <c r="P86" i="2" s="1"/>
  <c r="N83" i="2"/>
  <c r="R83" i="2" s="1"/>
  <c r="L82" i="2"/>
  <c r="P82" i="2" s="1"/>
  <c r="N79" i="2"/>
  <c r="R79" i="2" s="1"/>
  <c r="L78" i="2"/>
  <c r="P78" i="2" s="1"/>
  <c r="Q18" i="6" s="1"/>
  <c r="L74" i="2"/>
  <c r="P74" i="2" s="1"/>
  <c r="L70" i="2"/>
  <c r="P70" i="2" s="1"/>
  <c r="BE76" i="2"/>
  <c r="H18" i="6"/>
  <c r="M67" i="2"/>
  <c r="Q67" i="2" s="1"/>
  <c r="L64" i="2"/>
  <c r="P64" i="2" s="1"/>
  <c r="L62" i="2"/>
  <c r="P62" i="2" s="1"/>
  <c r="N59" i="2"/>
  <c r="R59" i="2" s="1"/>
  <c r="L58" i="2"/>
  <c r="P58" i="2" s="1"/>
  <c r="L56" i="2"/>
  <c r="P56" i="2" s="1"/>
  <c r="L54" i="2"/>
  <c r="P54" i="2" s="1"/>
  <c r="N51" i="2"/>
  <c r="R51" i="2" s="1"/>
  <c r="L50" i="2"/>
  <c r="P50" i="2" s="1"/>
  <c r="L48" i="2"/>
  <c r="P48" i="2" s="1"/>
  <c r="N47" i="2"/>
  <c r="R47" i="2" s="1"/>
  <c r="L46" i="2"/>
  <c r="P46" i="2" s="1"/>
  <c r="L42" i="2"/>
  <c r="P42" i="2" s="1"/>
  <c r="L40" i="2"/>
  <c r="P40" i="2" s="1"/>
  <c r="L32" i="2"/>
  <c r="P32" i="2" s="1"/>
  <c r="N31" i="2"/>
  <c r="R31" i="2" s="1"/>
  <c r="L28" i="2"/>
  <c r="P28" i="2" s="1"/>
  <c r="Q11" i="6" s="1"/>
  <c r="N23" i="2"/>
  <c r="R23" i="2" s="1"/>
  <c r="L18" i="2"/>
  <c r="P18" i="2" s="1"/>
  <c r="L16" i="2"/>
  <c r="P16" i="2" s="1"/>
  <c r="L12" i="2"/>
  <c r="P12" i="2" s="1"/>
  <c r="N11" i="2"/>
  <c r="R11" i="2" s="1"/>
  <c r="S19" i="6" s="1"/>
  <c r="L8" i="2"/>
  <c r="P8" i="2" s="1"/>
  <c r="N7" i="2"/>
  <c r="R7" i="2" s="1"/>
  <c r="L123" i="2"/>
  <c r="P123" i="2" s="1"/>
  <c r="L95" i="2"/>
  <c r="P95" i="2" s="1"/>
  <c r="N92" i="2"/>
  <c r="R92" i="2" s="1"/>
  <c r="L91" i="2"/>
  <c r="P91" i="2" s="1"/>
  <c r="L89" i="2"/>
  <c r="P89" i="2" s="1"/>
  <c r="N88" i="2"/>
  <c r="R88" i="2" s="1"/>
  <c r="L87" i="2"/>
  <c r="P87" i="2" s="1"/>
  <c r="N84" i="2"/>
  <c r="R84" i="2" s="1"/>
  <c r="L83" i="2"/>
  <c r="P83" i="2" s="1"/>
  <c r="L81" i="2"/>
  <c r="P81" i="2" s="1"/>
  <c r="N80" i="2"/>
  <c r="R80" i="2" s="1"/>
  <c r="L79" i="2"/>
  <c r="P79" i="2" s="1"/>
  <c r="N76" i="2"/>
  <c r="R76" i="2" s="1"/>
  <c r="L73" i="2"/>
  <c r="P73" i="2" s="1"/>
  <c r="N72" i="2"/>
  <c r="R72" i="2" s="1"/>
  <c r="N68" i="2"/>
  <c r="R68" i="2" s="1"/>
  <c r="M55" i="2"/>
  <c r="Q55" i="2" s="1"/>
  <c r="R14" i="6" s="1"/>
  <c r="M51" i="2"/>
  <c r="Q51" i="2" s="1"/>
  <c r="M47" i="2"/>
  <c r="Q47" i="2" s="1"/>
  <c r="M39" i="2"/>
  <c r="Q39" i="2" s="1"/>
  <c r="M31" i="2"/>
  <c r="Q31" i="2" s="1"/>
  <c r="M23" i="2"/>
  <c r="Q23" i="2" s="1"/>
  <c r="M11" i="2"/>
  <c r="Q11" i="2" s="1"/>
  <c r="L115" i="2"/>
  <c r="P115" i="2" s="1"/>
  <c r="L107" i="2"/>
  <c r="P107" i="2" s="1"/>
  <c r="L99" i="2"/>
  <c r="P99" i="2" s="1"/>
  <c r="M120" i="2"/>
  <c r="Q120" i="2" s="1"/>
  <c r="M112" i="2"/>
  <c r="Q112" i="2" s="1"/>
  <c r="M96" i="2"/>
  <c r="Q96" i="2" s="1"/>
  <c r="M88" i="2"/>
  <c r="Q88" i="2" s="1"/>
  <c r="M84" i="2"/>
  <c r="Q84" i="2" s="1"/>
  <c r="M80" i="2"/>
  <c r="Q80" i="2" s="1"/>
  <c r="R18" i="6"/>
  <c r="L55" i="2"/>
  <c r="P55" i="2" s="1"/>
  <c r="L47" i="2"/>
  <c r="P47" i="2" s="1"/>
  <c r="Q19" i="6"/>
  <c r="L111" i="2"/>
  <c r="P111" i="2" s="1"/>
  <c r="N100" i="2"/>
  <c r="R100" i="2" s="1"/>
  <c r="M128" i="2"/>
  <c r="Q128" i="2" s="1"/>
  <c r="M116" i="2"/>
  <c r="Q116" i="2" s="1"/>
  <c r="M100" i="2"/>
  <c r="Q100" i="2" s="1"/>
  <c r="R16" i="6" s="1"/>
  <c r="M92" i="2"/>
  <c r="Q92" i="2" s="1"/>
  <c r="L128" i="2"/>
  <c r="P128" i="2" s="1"/>
  <c r="N125" i="2"/>
  <c r="R125" i="2" s="1"/>
  <c r="L124" i="2"/>
  <c r="P124" i="2" s="1"/>
  <c r="L120" i="2"/>
  <c r="P120" i="2" s="1"/>
  <c r="N117" i="2"/>
  <c r="R117" i="2" s="1"/>
  <c r="L116" i="2"/>
  <c r="P116" i="2" s="1"/>
  <c r="N113" i="2"/>
  <c r="R113" i="2" s="1"/>
  <c r="L112" i="2"/>
  <c r="P112" i="2" s="1"/>
  <c r="N109" i="2"/>
  <c r="R109" i="2" s="1"/>
  <c r="N105" i="2"/>
  <c r="R105" i="2" s="1"/>
  <c r="N101" i="2"/>
  <c r="R101" i="2" s="1"/>
  <c r="L100" i="2"/>
  <c r="P100" i="2" s="1"/>
  <c r="N97" i="2"/>
  <c r="R97" i="2" s="1"/>
  <c r="L96" i="2"/>
  <c r="P96" i="2" s="1"/>
  <c r="N89" i="2"/>
  <c r="R89" i="2" s="1"/>
  <c r="L88" i="2"/>
  <c r="P88" i="2" s="1"/>
  <c r="N85" i="2"/>
  <c r="R85" i="2" s="1"/>
  <c r="N81" i="2"/>
  <c r="R81" i="2" s="1"/>
  <c r="L80" i="2"/>
  <c r="P80" i="2" s="1"/>
  <c r="N77" i="2"/>
  <c r="R77" i="2" s="1"/>
  <c r="L72" i="2"/>
  <c r="P72" i="2" s="1"/>
  <c r="L68" i="2"/>
  <c r="P68" i="2" s="1"/>
  <c r="M44" i="2"/>
  <c r="Q44" i="2" s="1"/>
  <c r="M36" i="2"/>
  <c r="Q36" i="2" s="1"/>
  <c r="M20" i="2"/>
  <c r="Q20" i="2" s="1"/>
  <c r="M95" i="2"/>
  <c r="Q95" i="2" s="1"/>
  <c r="L127" i="2"/>
  <c r="P127" i="2" s="1"/>
  <c r="M129" i="2"/>
  <c r="Q129" i="2" s="1"/>
  <c r="M125" i="2"/>
  <c r="Q125" i="2" s="1"/>
  <c r="M121" i="2"/>
  <c r="Q121" i="2" s="1"/>
  <c r="M117" i="2"/>
  <c r="Q117" i="2" s="1"/>
  <c r="M113" i="2"/>
  <c r="Q113" i="2" s="1"/>
  <c r="M109" i="2"/>
  <c r="Q109" i="2" s="1"/>
  <c r="M105" i="2"/>
  <c r="Q105" i="2" s="1"/>
  <c r="M101" i="2"/>
  <c r="Q101" i="2" s="1"/>
  <c r="M97" i="2"/>
  <c r="Q97" i="2" s="1"/>
  <c r="M85" i="2"/>
  <c r="Q85" i="2" s="1"/>
  <c r="M77" i="2"/>
  <c r="Q77" i="2" s="1"/>
  <c r="G18" i="6"/>
  <c r="N61" i="2"/>
  <c r="R61" i="2" s="1"/>
  <c r="N57" i="2"/>
  <c r="R57" i="2" s="1"/>
  <c r="N53" i="2"/>
  <c r="R53" i="2" s="1"/>
  <c r="AM65" i="2"/>
  <c r="L10" i="6"/>
  <c r="M130" i="2"/>
  <c r="Q130" i="2" s="1"/>
  <c r="M126" i="2"/>
  <c r="Q126" i="2" s="1"/>
  <c r="M124" i="2"/>
  <c r="Q124" i="2" s="1"/>
  <c r="H19" i="6"/>
  <c r="M102" i="2"/>
  <c r="Q102" i="2" s="1"/>
  <c r="N60" i="2"/>
  <c r="R60" i="2" s="1"/>
  <c r="N52" i="2"/>
  <c r="R52" i="2" s="1"/>
  <c r="N34" i="2"/>
  <c r="R34" i="2" s="1"/>
  <c r="L31" i="2"/>
  <c r="P31" i="2" s="1"/>
  <c r="N26" i="2"/>
  <c r="R26" i="2" s="1"/>
  <c r="L25" i="2"/>
  <c r="P25" i="2" s="1"/>
  <c r="L23" i="2"/>
  <c r="P23" i="2" s="1"/>
  <c r="N22" i="2"/>
  <c r="R22" i="2" s="1"/>
  <c r="N14" i="2"/>
  <c r="R14" i="2" s="1"/>
  <c r="N10" i="2"/>
  <c r="R10" i="2" s="1"/>
  <c r="L9" i="2"/>
  <c r="P9" i="2" s="1"/>
  <c r="L7" i="2"/>
  <c r="P7" i="2" s="1"/>
  <c r="N119" i="2"/>
  <c r="R119" i="2" s="1"/>
  <c r="N103" i="2"/>
  <c r="R103" i="2" s="1"/>
  <c r="L102" i="2"/>
  <c r="P102" i="2" s="1"/>
  <c r="N75" i="2"/>
  <c r="R75" i="2" s="1"/>
  <c r="N73" i="2"/>
  <c r="R73" i="2" s="1"/>
  <c r="M60" i="2"/>
  <c r="Q60" i="2" s="1"/>
  <c r="M52" i="2"/>
  <c r="Q52" i="2" s="1"/>
  <c r="M34" i="2"/>
  <c r="Q34" i="2" s="1"/>
  <c r="M26" i="2"/>
  <c r="Q26" i="2" s="1"/>
  <c r="R13" i="6" s="1"/>
  <c r="M24" i="2"/>
  <c r="Q24" i="2" s="1"/>
  <c r="M22" i="2"/>
  <c r="Q22" i="2" s="1"/>
  <c r="M14" i="2"/>
  <c r="Q14" i="2" s="1"/>
  <c r="M10" i="2"/>
  <c r="Q10" i="2" s="1"/>
  <c r="M119" i="2"/>
  <c r="Q119" i="2" s="1"/>
  <c r="M103" i="2"/>
  <c r="Q103" i="2" s="1"/>
  <c r="M75" i="2"/>
  <c r="Q75" i="2" s="1"/>
  <c r="M71" i="2"/>
  <c r="Q71" i="2" s="1"/>
  <c r="M69" i="2"/>
  <c r="Q69" i="2" s="1"/>
  <c r="N65" i="2"/>
  <c r="R65" i="2" s="1"/>
  <c r="N63" i="2"/>
  <c r="R63" i="2" s="1"/>
  <c r="L60" i="2"/>
  <c r="P60" i="2" s="1"/>
  <c r="L52" i="2"/>
  <c r="P52" i="2" s="1"/>
  <c r="N43" i="2"/>
  <c r="R43" i="2" s="1"/>
  <c r="N39" i="2"/>
  <c r="R39" i="2" s="1"/>
  <c r="N37" i="2"/>
  <c r="R37" i="2" s="1"/>
  <c r="N35" i="2"/>
  <c r="R35" i="2" s="1"/>
  <c r="L34" i="2"/>
  <c r="P34" i="2" s="1"/>
  <c r="N27" i="2"/>
  <c r="R27" i="2" s="1"/>
  <c r="L26" i="2"/>
  <c r="P26" i="2" s="1"/>
  <c r="L24" i="2"/>
  <c r="P24" i="2" s="1"/>
  <c r="L22" i="2"/>
  <c r="P22" i="2" s="1"/>
  <c r="N21" i="2"/>
  <c r="R21" i="2" s="1"/>
  <c r="N19" i="2"/>
  <c r="R19" i="2" s="1"/>
  <c r="N15" i="2"/>
  <c r="R15" i="2" s="1"/>
  <c r="S13" i="6" s="1"/>
  <c r="L14" i="2"/>
  <c r="P14" i="2" s="1"/>
  <c r="L10" i="2"/>
  <c r="P10" i="2" s="1"/>
  <c r="N6" i="2"/>
  <c r="R6" i="2" s="1"/>
  <c r="L6" i="2"/>
  <c r="P6" i="2" s="1"/>
  <c r="L119" i="2"/>
  <c r="P119" i="2" s="1"/>
  <c r="N108" i="2"/>
  <c r="R108" i="2" s="1"/>
  <c r="N104" i="2"/>
  <c r="R104" i="2" s="1"/>
  <c r="L103" i="2"/>
  <c r="P103" i="2" s="1"/>
  <c r="L75" i="2"/>
  <c r="P75" i="2" s="1"/>
  <c r="Q14" i="6" s="1"/>
  <c r="L71" i="2"/>
  <c r="P71" i="2" s="1"/>
  <c r="L69" i="2"/>
  <c r="P69" i="2" s="1"/>
  <c r="N66" i="2"/>
  <c r="R66" i="2" s="1"/>
  <c r="M65" i="2"/>
  <c r="Q65" i="2" s="1"/>
  <c r="M63" i="2"/>
  <c r="Q63" i="2" s="1"/>
  <c r="M43" i="2"/>
  <c r="Q43" i="2" s="1"/>
  <c r="R11" i="6" s="1"/>
  <c r="M37" i="2"/>
  <c r="Q37" i="2" s="1"/>
  <c r="M35" i="2"/>
  <c r="Q35" i="2" s="1"/>
  <c r="M27" i="2"/>
  <c r="Q27" i="2" s="1"/>
  <c r="M21" i="2"/>
  <c r="Q21" i="2" s="1"/>
  <c r="M19" i="2"/>
  <c r="Q19" i="2" s="1"/>
  <c r="M15" i="2"/>
  <c r="Q15" i="2" s="1"/>
  <c r="M108" i="2"/>
  <c r="Q108" i="2" s="1"/>
  <c r="M104" i="2"/>
  <c r="Q104" i="2" s="1"/>
  <c r="M66" i="2"/>
  <c r="Q66" i="2" s="1"/>
  <c r="L65" i="2"/>
  <c r="P65" i="2" s="1"/>
  <c r="N64" i="2"/>
  <c r="R64" i="2" s="1"/>
  <c r="L63" i="2"/>
  <c r="P63" i="2" s="1"/>
  <c r="N56" i="2"/>
  <c r="R56" i="2" s="1"/>
  <c r="N54" i="2"/>
  <c r="R54" i="2" s="1"/>
  <c r="L43" i="2"/>
  <c r="P43" i="2" s="1"/>
  <c r="N40" i="2"/>
  <c r="R40" i="2" s="1"/>
  <c r="L39" i="2"/>
  <c r="P39" i="2" s="1"/>
  <c r="L37" i="2"/>
  <c r="P37" i="2" s="1"/>
  <c r="L35" i="2"/>
  <c r="P35" i="2" s="1"/>
  <c r="N32" i="2"/>
  <c r="R32" i="2" s="1"/>
  <c r="N28" i="2"/>
  <c r="R28" i="2" s="1"/>
  <c r="L27" i="2"/>
  <c r="P27" i="2" s="1"/>
  <c r="L21" i="2"/>
  <c r="P21" i="2" s="1"/>
  <c r="L19" i="2"/>
  <c r="P19" i="2" s="1"/>
  <c r="Q13" i="6" s="1"/>
  <c r="N16" i="2"/>
  <c r="R16" i="2" s="1"/>
  <c r="L15" i="2"/>
  <c r="P15" i="2" s="1"/>
  <c r="N8" i="2"/>
  <c r="R8" i="2" s="1"/>
  <c r="L66" i="2"/>
  <c r="P66" i="2" s="1"/>
  <c r="M64" i="2"/>
  <c r="Q64" i="2" s="1"/>
  <c r="M56" i="2"/>
  <c r="Q56" i="2" s="1"/>
  <c r="M54" i="2"/>
  <c r="Q54" i="2" s="1"/>
  <c r="M46" i="2"/>
  <c r="Q46" i="2" s="1"/>
  <c r="M40" i="2"/>
  <c r="Q40" i="2" s="1"/>
  <c r="M38" i="2"/>
  <c r="Q38" i="2" s="1"/>
  <c r="M32" i="2"/>
  <c r="Q32" i="2" s="1"/>
  <c r="M28" i="2"/>
  <c r="Q28" i="2" s="1"/>
  <c r="M16" i="2"/>
  <c r="Q16" i="2" s="1"/>
  <c r="M8" i="2"/>
  <c r="Q8" i="2" s="1"/>
  <c r="L93" i="2"/>
  <c r="P93" i="2" s="1"/>
  <c r="N93" i="2"/>
  <c r="R93" i="2" s="1"/>
  <c r="N69" i="2"/>
  <c r="R69" i="2" s="1"/>
  <c r="S17" i="6" s="1"/>
  <c r="N38" i="2"/>
  <c r="R38" i="2" s="1"/>
  <c r="L38" i="2"/>
  <c r="P38" i="2" s="1"/>
  <c r="N24" i="2"/>
  <c r="R24" i="2" s="1"/>
  <c r="S14" i="6"/>
  <c r="R17" i="6"/>
  <c r="Q17" i="6"/>
  <c r="M33" i="2"/>
  <c r="Q33" i="2" s="1"/>
  <c r="L33" i="2"/>
  <c r="P33" i="2" s="1"/>
  <c r="N33" i="2"/>
  <c r="R33" i="2" s="1"/>
  <c r="S11" i="6"/>
  <c r="F10" i="6"/>
  <c r="L20" i="6"/>
  <c r="O20" i="6" s="1"/>
  <c r="F14" i="6"/>
  <c r="J17" i="6"/>
  <c r="AG65" i="2"/>
  <c r="H28" i="6" s="1"/>
  <c r="H44" i="6" s="1"/>
  <c r="G17" i="6"/>
  <c r="AF65" i="2"/>
  <c r="G28" i="6" s="1"/>
  <c r="G44" i="6" s="1"/>
  <c r="AE65" i="2"/>
  <c r="F17" i="6"/>
  <c r="H13" i="6"/>
  <c r="F15" i="6"/>
  <c r="G15" i="6"/>
  <c r="G27" i="6"/>
  <c r="G43" i="6" s="1"/>
  <c r="H27" i="6"/>
  <c r="H43" i="6" s="1"/>
  <c r="F27" i="6"/>
  <c r="F43" i="6" s="1"/>
  <c r="H14" i="6"/>
  <c r="J13" i="6"/>
  <c r="F13" i="6"/>
  <c r="J16" i="6"/>
  <c r="J11" i="6"/>
  <c r="G13" i="6"/>
  <c r="F28" i="6"/>
  <c r="F44" i="6" s="1"/>
  <c r="F16" i="6"/>
  <c r="J14" i="6"/>
  <c r="F11" i="6"/>
  <c r="G14" i="6"/>
  <c r="G16" i="6"/>
  <c r="G11" i="6"/>
  <c r="H11" i="6"/>
  <c r="H17" i="6"/>
  <c r="H16" i="6"/>
  <c r="H15" i="6"/>
  <c r="I48" i="2"/>
  <c r="CD65" i="2"/>
  <c r="J10" i="6" s="1"/>
  <c r="H112" i="2"/>
  <c r="H113" i="2"/>
  <c r="H101" i="2"/>
  <c r="BK65" i="2"/>
  <c r="H71" i="2"/>
  <c r="H117" i="2"/>
  <c r="H88" i="2"/>
  <c r="BA65" i="2"/>
  <c r="BE65" i="2" s="1"/>
  <c r="J125" i="2"/>
  <c r="J113" i="2"/>
  <c r="H54" i="2"/>
  <c r="I126" i="2"/>
  <c r="I114" i="2"/>
  <c r="H108" i="2"/>
  <c r="J88" i="2"/>
  <c r="BX65" i="2"/>
  <c r="AS65" i="2"/>
  <c r="G10" i="6" s="1"/>
  <c r="J52" i="2"/>
  <c r="H15" i="2"/>
  <c r="H115" i="2"/>
  <c r="H86" i="2"/>
  <c r="H78" i="2"/>
  <c r="BR65" i="2"/>
  <c r="I63" i="2"/>
  <c r="H52" i="2"/>
  <c r="I130" i="2"/>
  <c r="J129" i="2"/>
  <c r="I129" i="2"/>
  <c r="H116" i="2"/>
  <c r="I78" i="2"/>
  <c r="H9" i="2"/>
  <c r="H129" i="2"/>
  <c r="H63" i="2"/>
  <c r="H65" i="2"/>
  <c r="I93" i="2"/>
  <c r="H69" i="2"/>
  <c r="H80" i="2"/>
  <c r="H23" i="2"/>
  <c r="H59" i="2"/>
  <c r="I102" i="2"/>
  <c r="J83" i="2"/>
  <c r="H73" i="2"/>
  <c r="H35" i="2"/>
  <c r="J107" i="2"/>
  <c r="I88" i="2"/>
  <c r="H24" i="2"/>
  <c r="AM4" i="2"/>
  <c r="J6" i="2"/>
  <c r="J15" i="2" l="1"/>
  <c r="H83" i="2"/>
  <c r="R19" i="6"/>
  <c r="I34" i="2"/>
  <c r="S18" i="6"/>
  <c r="I108" i="2"/>
  <c r="S16" i="6"/>
  <c r="R10" i="6"/>
  <c r="Q16" i="6"/>
  <c r="I54" i="2"/>
  <c r="H93" i="2"/>
  <c r="Q10" i="6"/>
  <c r="S10" i="6"/>
  <c r="S20" i="6" s="1"/>
  <c r="G23" i="6"/>
  <c r="G33" i="6" s="1"/>
  <c r="F23" i="6"/>
  <c r="F33" i="6" s="1"/>
  <c r="H23" i="6"/>
  <c r="H33" i="6" s="1"/>
  <c r="G45" i="6"/>
  <c r="F45" i="6"/>
  <c r="H45" i="6"/>
  <c r="H29" i="6"/>
  <c r="G29" i="6"/>
  <c r="F29" i="6"/>
  <c r="J90" i="2"/>
  <c r="I113" i="2"/>
  <c r="H30" i="2"/>
  <c r="H104" i="2"/>
  <c r="H33" i="2"/>
  <c r="I69" i="2"/>
  <c r="AS4" i="2"/>
  <c r="G6" i="6" s="1"/>
  <c r="G7" i="6" s="1"/>
  <c r="H68" i="2"/>
  <c r="H42" i="2"/>
  <c r="F6" i="6"/>
  <c r="F7" i="6" s="1"/>
  <c r="H10" i="6"/>
  <c r="H114" i="2"/>
  <c r="H62" i="2"/>
  <c r="H126" i="2"/>
  <c r="J93" i="2"/>
  <c r="J57" i="2"/>
  <c r="J58" i="2"/>
  <c r="BA4" i="2"/>
  <c r="H6" i="6" s="1"/>
  <c r="H7" i="6" s="1"/>
  <c r="J48" i="2"/>
  <c r="H56" i="2"/>
  <c r="J78" i="2"/>
  <c r="J87" i="2"/>
  <c r="I121" i="2"/>
  <c r="I101" i="2"/>
  <c r="J74" i="2"/>
  <c r="J36" i="2"/>
  <c r="H95" i="2"/>
  <c r="I73" i="2"/>
  <c r="H8" i="2"/>
  <c r="J108" i="2"/>
  <c r="J42" i="2"/>
  <c r="H64" i="2"/>
  <c r="J66" i="2"/>
  <c r="H51" i="2"/>
  <c r="I30" i="2"/>
  <c r="I52" i="2"/>
  <c r="I42" i="2"/>
  <c r="J122" i="2"/>
  <c r="H36" i="2"/>
  <c r="I117" i="2"/>
  <c r="H121" i="2"/>
  <c r="J22" i="2"/>
  <c r="H26" i="2"/>
  <c r="J101" i="2"/>
  <c r="H60" i="2"/>
  <c r="H74" i="2"/>
  <c r="J86" i="2"/>
  <c r="H55" i="2"/>
  <c r="H109" i="2"/>
  <c r="H82" i="2"/>
  <c r="J68" i="2"/>
  <c r="I100" i="2"/>
  <c r="J126" i="2"/>
  <c r="I91" i="2"/>
  <c r="J72" i="2"/>
  <c r="J9" i="2"/>
  <c r="H87" i="2"/>
  <c r="I68" i="2"/>
  <c r="H100" i="2"/>
  <c r="H38" i="2"/>
  <c r="H91" i="2"/>
  <c r="I27" i="2"/>
  <c r="J47" i="2"/>
  <c r="H11" i="2"/>
  <c r="H130" i="2"/>
  <c r="I50" i="2"/>
  <c r="H96" i="2"/>
  <c r="J38" i="2"/>
  <c r="J45" i="2"/>
  <c r="H72" i="2"/>
  <c r="H28" i="2"/>
  <c r="H37" i="2"/>
  <c r="J121" i="2"/>
  <c r="I43" i="2"/>
  <c r="H123" i="2"/>
  <c r="J110" i="2"/>
  <c r="H99" i="2"/>
  <c r="I45" i="2"/>
  <c r="H53" i="2"/>
  <c r="H31" i="2"/>
  <c r="I31" i="2"/>
  <c r="I11" i="2"/>
  <c r="H125" i="2"/>
  <c r="H48" i="2"/>
  <c r="J89" i="2"/>
  <c r="J111" i="2"/>
  <c r="J123" i="2"/>
  <c r="I96" i="2"/>
  <c r="J112" i="2"/>
  <c r="H45" i="2"/>
  <c r="J21" i="2"/>
  <c r="H75" i="2"/>
  <c r="I12" i="2"/>
  <c r="I110" i="2"/>
  <c r="H102" i="2"/>
  <c r="J76" i="2"/>
  <c r="J65" i="2"/>
  <c r="I77" i="2"/>
  <c r="I10" i="2"/>
  <c r="J53" i="2"/>
  <c r="J56" i="2"/>
  <c r="J35" i="2"/>
  <c r="J25" i="2"/>
  <c r="J128" i="2"/>
  <c r="I89" i="2"/>
  <c r="H20" i="2"/>
  <c r="I123" i="2"/>
  <c r="J84" i="2"/>
  <c r="H22" i="2"/>
  <c r="I111" i="2"/>
  <c r="I112" i="2"/>
  <c r="I57" i="2"/>
  <c r="J24" i="2"/>
  <c r="J116" i="2"/>
  <c r="H12" i="2"/>
  <c r="I33" i="2"/>
  <c r="H110" i="2"/>
  <c r="J103" i="2"/>
  <c r="J102" i="2"/>
  <c r="H19" i="2"/>
  <c r="I99" i="2"/>
  <c r="I65" i="2"/>
  <c r="I37" i="2"/>
  <c r="J10" i="2"/>
  <c r="I53" i="2"/>
  <c r="I56" i="2"/>
  <c r="I35" i="2"/>
  <c r="H25" i="2"/>
  <c r="I128" i="2"/>
  <c r="J54" i="2"/>
  <c r="H118" i="2"/>
  <c r="J20" i="2"/>
  <c r="H13" i="2"/>
  <c r="I84" i="2"/>
  <c r="J43" i="2"/>
  <c r="J124" i="2"/>
  <c r="H14" i="2"/>
  <c r="H57" i="2"/>
  <c r="J27" i="2"/>
  <c r="I116" i="2"/>
  <c r="H39" i="2"/>
  <c r="J119" i="2"/>
  <c r="I103" i="2"/>
  <c r="I19" i="2"/>
  <c r="J59" i="2"/>
  <c r="J14" i="2"/>
  <c r="J37" i="2"/>
  <c r="I21" i="2"/>
  <c r="I64" i="2"/>
  <c r="H70" i="2"/>
  <c r="J51" i="2"/>
  <c r="I25" i="2"/>
  <c r="H128" i="2"/>
  <c r="I58" i="2"/>
  <c r="J118" i="2"/>
  <c r="I20" i="2"/>
  <c r="I15" i="2"/>
  <c r="H84" i="2"/>
  <c r="H67" i="2"/>
  <c r="J8" i="2"/>
  <c r="J23" i="2"/>
  <c r="J30" i="2"/>
  <c r="J13" i="2"/>
  <c r="J75" i="2"/>
  <c r="J39" i="2"/>
  <c r="H127" i="2"/>
  <c r="J19" i="2"/>
  <c r="H103" i="2"/>
  <c r="H32" i="2"/>
  <c r="J99" i="2"/>
  <c r="H16" i="2"/>
  <c r="J61" i="2"/>
  <c r="I41" i="2"/>
  <c r="I115" i="2"/>
  <c r="J70" i="2"/>
  <c r="H40" i="2"/>
  <c r="I107" i="2"/>
  <c r="J96" i="2"/>
  <c r="H50" i="2"/>
  <c r="I79" i="2"/>
  <c r="I29" i="2"/>
  <c r="J16" i="2"/>
  <c r="H98" i="2"/>
  <c r="I95" i="2"/>
  <c r="H81" i="2"/>
  <c r="H76" i="2"/>
  <c r="J114" i="2"/>
  <c r="I18" i="2"/>
  <c r="J94" i="2"/>
  <c r="H47" i="2"/>
  <c r="I125" i="2"/>
  <c r="I83" i="2"/>
  <c r="J18" i="2"/>
  <c r="J117" i="2"/>
  <c r="J104" i="2"/>
  <c r="J50" i="2"/>
  <c r="H79" i="2"/>
  <c r="J80" i="2"/>
  <c r="H17" i="2"/>
  <c r="J32" i="2"/>
  <c r="I122" i="2"/>
  <c r="I127" i="2"/>
  <c r="I72" i="2"/>
  <c r="I94" i="2"/>
  <c r="H18" i="2"/>
  <c r="J127" i="2"/>
  <c r="I92" i="2"/>
  <c r="J33" i="2"/>
  <c r="J73" i="2"/>
  <c r="I104" i="2"/>
  <c r="H111" i="2"/>
  <c r="J85" i="2"/>
  <c r="H43" i="2"/>
  <c r="J17" i="2"/>
  <c r="I32" i="2"/>
  <c r="H122" i="2"/>
  <c r="I36" i="2"/>
  <c r="H94" i="2"/>
  <c r="I47" i="2"/>
  <c r="I28" i="2"/>
  <c r="J11" i="2"/>
  <c r="H89" i="2"/>
  <c r="I120" i="2"/>
  <c r="I67" i="2"/>
  <c r="H92" i="2"/>
  <c r="J105" i="2"/>
  <c r="I17" i="2"/>
  <c r="I38" i="2"/>
  <c r="J12" i="2"/>
  <c r="H124" i="2"/>
  <c r="J77" i="2"/>
  <c r="J130" i="2"/>
  <c r="I59" i="2"/>
  <c r="I14" i="2"/>
  <c r="I40" i="2"/>
  <c r="I24" i="2"/>
  <c r="J67" i="2"/>
  <c r="I80" i="2"/>
  <c r="I51" i="2"/>
  <c r="J26" i="2"/>
  <c r="I105" i="2"/>
  <c r="I118" i="2"/>
  <c r="I49" i="2"/>
  <c r="H21" i="2"/>
  <c r="J97" i="2"/>
  <c r="J69" i="2"/>
  <c r="I8" i="2"/>
  <c r="I23" i="2"/>
  <c r="J71" i="2"/>
  <c r="I85" i="2"/>
  <c r="I75" i="2"/>
  <c r="J106" i="2"/>
  <c r="H46" i="2"/>
  <c r="I74" i="2"/>
  <c r="I16" i="2"/>
  <c r="J44" i="2"/>
  <c r="H34" i="2"/>
  <c r="I82" i="2"/>
  <c r="J82" i="2"/>
  <c r="I55" i="2"/>
  <c r="I26" i="2"/>
  <c r="H120" i="2"/>
  <c r="I70" i="2"/>
  <c r="H10" i="2"/>
  <c r="I60" i="2"/>
  <c r="J31" i="2"/>
  <c r="I97" i="2"/>
  <c r="I22" i="2"/>
  <c r="J28" i="2"/>
  <c r="J63" i="2"/>
  <c r="I71" i="2"/>
  <c r="I106" i="2"/>
  <c r="I46" i="2"/>
  <c r="J49" i="2"/>
  <c r="I86" i="2"/>
  <c r="I13" i="2"/>
  <c r="I44" i="2"/>
  <c r="J109" i="2"/>
  <c r="I87" i="2"/>
  <c r="I61" i="2"/>
  <c r="J60" i="2"/>
  <c r="J120" i="2"/>
  <c r="H77" i="2"/>
  <c r="H49" i="2"/>
  <c r="J62" i="2"/>
  <c r="H41" i="2"/>
  <c r="H97" i="2"/>
  <c r="J34" i="2"/>
  <c r="H29" i="2"/>
  <c r="I76" i="2"/>
  <c r="J98" i="2"/>
  <c r="H107" i="2"/>
  <c r="I39" i="2"/>
  <c r="J46" i="2"/>
  <c r="H106" i="2"/>
  <c r="J81" i="2"/>
  <c r="H119" i="2"/>
  <c r="I119" i="2"/>
  <c r="I9" i="2"/>
  <c r="H27" i="2"/>
  <c r="J55" i="2"/>
  <c r="J41" i="2"/>
  <c r="I109" i="2"/>
  <c r="J115" i="2"/>
  <c r="H61" i="2"/>
  <c r="J64" i="2"/>
  <c r="J40" i="2"/>
  <c r="J92" i="2"/>
  <c r="H58" i="2"/>
  <c r="I62" i="2"/>
  <c r="H44" i="2"/>
  <c r="J100" i="2"/>
  <c r="J79" i="2"/>
  <c r="J29" i="2"/>
  <c r="H105" i="2"/>
  <c r="H85" i="2"/>
  <c r="I98" i="2"/>
  <c r="J95" i="2"/>
  <c r="I81" i="2"/>
  <c r="I124" i="2"/>
  <c r="J91" i="2"/>
  <c r="I6" i="2"/>
  <c r="H6" i="2"/>
  <c r="R20" i="6" l="1"/>
  <c r="R24" i="6" s="1"/>
  <c r="Q20" i="6"/>
  <c r="F22" i="6"/>
  <c r="F32" i="6" s="1"/>
  <c r="F34" i="6" s="1"/>
  <c r="H90" i="2"/>
  <c r="I90" i="2"/>
  <c r="H22" i="6"/>
  <c r="H32" i="6" s="1"/>
  <c r="H34" i="6" s="1"/>
  <c r="G22" i="6"/>
  <c r="G32" i="6" s="1"/>
  <c r="G34" i="6" s="1"/>
  <c r="H66" i="2"/>
  <c r="I66" i="2"/>
  <c r="BE6" i="2" l="1"/>
  <c r="BE4" i="2" l="1"/>
  <c r="BG4" i="2" s="1"/>
  <c r="AU4" i="2"/>
  <c r="J7" i="2" l="1"/>
  <c r="H24" i="6"/>
  <c r="S22" i="6" s="1"/>
  <c r="H7" i="2"/>
  <c r="F24" i="6"/>
  <c r="Q22" i="6" s="1"/>
  <c r="I7" i="2"/>
  <c r="G24" i="6"/>
  <c r="R22" i="6" s="1"/>
  <c r="CE24" i="2"/>
  <c r="CF24" i="2" s="1"/>
  <c r="BM166" i="2" l="1"/>
  <c r="BM168" i="2"/>
  <c r="BM167" i="2"/>
  <c r="BM165" i="2"/>
  <c r="BM164" i="2"/>
  <c r="BM163" i="2"/>
  <c r="CD4" i="2" l="1"/>
  <c r="J6" i="6" s="1"/>
  <c r="BR4" i="2"/>
  <c r="BK4" i="2"/>
  <c r="BX4" i="2"/>
  <c r="BM4" i="2" l="1"/>
  <c r="CF4" i="2"/>
  <c r="BZ4" i="2"/>
  <c r="BT4" i="2" l="1"/>
</calcChain>
</file>

<file path=xl/sharedStrings.xml><?xml version="1.0" encoding="utf-8"?>
<sst xmlns="http://schemas.openxmlformats.org/spreadsheetml/2006/main" count="718" uniqueCount="197">
  <si>
    <t>Field</t>
  </si>
  <si>
    <t>Area</t>
  </si>
  <si>
    <t>Total</t>
  </si>
  <si>
    <t>Lucerne</t>
  </si>
  <si>
    <t>N</t>
  </si>
  <si>
    <t>P</t>
  </si>
  <si>
    <t>K</t>
  </si>
  <si>
    <t>S</t>
  </si>
  <si>
    <t>Base Fert Application</t>
  </si>
  <si>
    <t>MOP</t>
  </si>
  <si>
    <t>TSP</t>
  </si>
  <si>
    <t xml:space="preserve">Product </t>
  </si>
  <si>
    <t>Product</t>
  </si>
  <si>
    <t>Total Product</t>
  </si>
  <si>
    <t>£/ha</t>
  </si>
  <si>
    <t>Soil Indicies</t>
  </si>
  <si>
    <t>Date</t>
  </si>
  <si>
    <t>SNS</t>
  </si>
  <si>
    <t>£/t</t>
  </si>
  <si>
    <t>£</t>
  </si>
  <si>
    <t>Maize</t>
  </si>
  <si>
    <t>OM %</t>
  </si>
  <si>
    <t>Urea N46%</t>
  </si>
  <si>
    <t>Axan 24% N + 15% S</t>
  </si>
  <si>
    <t>Catchment</t>
  </si>
  <si>
    <t>Value</t>
  </si>
  <si>
    <t>Rate / ha
Apply</t>
  </si>
  <si>
    <t>Soild Digestate</t>
  </si>
  <si>
    <t>Balance to Allocate 
(Kg/ha Nutrient)</t>
  </si>
  <si>
    <t>Application / ha</t>
  </si>
  <si>
    <t>Avon</t>
  </si>
  <si>
    <t>Organic Manure Application</t>
  </si>
  <si>
    <t>Liquid Digestate</t>
  </si>
  <si>
    <t>FYM</t>
  </si>
  <si>
    <t>Liquid Digestate (kg/m3)</t>
  </si>
  <si>
    <t>55 Acres</t>
  </si>
  <si>
    <t>70 Acres</t>
  </si>
  <si>
    <t>Barn Field W</t>
  </si>
  <si>
    <t>Barn Field E</t>
  </si>
  <si>
    <t>Beeches</t>
  </si>
  <si>
    <t>Black Barn</t>
  </si>
  <si>
    <t>Butts</t>
  </si>
  <si>
    <t>Castle Barn</t>
  </si>
  <si>
    <t>China Copse</t>
  </si>
  <si>
    <t>Cold Blow Field</t>
  </si>
  <si>
    <t>Common</t>
  </si>
  <si>
    <t>Coombes</t>
  </si>
  <si>
    <t>Corner Sharcott</t>
  </si>
  <si>
    <t>Crab Ground</t>
  </si>
  <si>
    <t>Dray Track 19 Acre</t>
  </si>
  <si>
    <t>Draycott Brow</t>
  </si>
  <si>
    <t>Edgeleys</t>
  </si>
  <si>
    <t>F. Horn/Fellows</t>
  </si>
  <si>
    <t>Figury</t>
  </si>
  <si>
    <t>Gopher Reversion</t>
  </si>
  <si>
    <t>Heart Field</t>
  </si>
  <si>
    <t>Hollow Tree</t>
  </si>
  <si>
    <t>Horseley</t>
  </si>
  <si>
    <t>Hospital Field</t>
  </si>
  <si>
    <t>Inlands</t>
  </si>
  <si>
    <t>Lisburn</t>
  </si>
  <si>
    <t>Lower Hatfield</t>
  </si>
  <si>
    <t>Middle N</t>
  </si>
  <si>
    <t>Middle S</t>
  </si>
  <si>
    <t>Mortimers</t>
  </si>
  <si>
    <t>Oare Cottage</t>
  </si>
  <si>
    <t>Oare Field &amp; A &amp; B</t>
  </si>
  <si>
    <t>Opp Black Barn</t>
  </si>
  <si>
    <t>Opp China Cottage</t>
  </si>
  <si>
    <t>Opp West Stowell</t>
  </si>
  <si>
    <t>Opp W/S Farm</t>
  </si>
  <si>
    <t>Orchard</t>
  </si>
  <si>
    <t>Over Road</t>
  </si>
  <si>
    <t>Part of Browns</t>
  </si>
  <si>
    <t>Penning Brow</t>
  </si>
  <si>
    <t>Railway</t>
  </si>
  <si>
    <t>Round Copse</t>
  </si>
  <si>
    <t>Shaws Bacon Cps</t>
  </si>
  <si>
    <t>Sheep Unit</t>
  </si>
  <si>
    <t>Stowell Park</t>
  </si>
  <si>
    <t>Sidelands</t>
  </si>
  <si>
    <t>Sunnyhill Longfield</t>
  </si>
  <si>
    <t>Tarrants Hill</t>
  </si>
  <si>
    <t>Terry's Field</t>
  </si>
  <si>
    <t>Top Orchard</t>
  </si>
  <si>
    <t>Tunnel Lagoon</t>
  </si>
  <si>
    <t>Upper Hatfield</t>
  </si>
  <si>
    <t>West Stowell Track Rt</t>
  </si>
  <si>
    <t>West Stowell Track Lft</t>
  </si>
  <si>
    <t>Waynes</t>
  </si>
  <si>
    <t>Wick Fields</t>
  </si>
  <si>
    <t>Waights</t>
  </si>
  <si>
    <t>Woodside</t>
  </si>
  <si>
    <t>Ws Big Meadow</t>
  </si>
  <si>
    <t>New West woods</t>
  </si>
  <si>
    <t>Camp Mead</t>
  </si>
  <si>
    <t>Little Down</t>
  </si>
  <si>
    <t>Wick Down</t>
  </si>
  <si>
    <t>Stud Paddocks</t>
  </si>
  <si>
    <t>Lady Bird</t>
  </si>
  <si>
    <t>Kings</t>
  </si>
  <si>
    <t>West Down</t>
  </si>
  <si>
    <t>Middle Down</t>
  </si>
  <si>
    <t>Draycott Down</t>
  </si>
  <si>
    <t>Rollo Down</t>
  </si>
  <si>
    <t>Draycott Top</t>
  </si>
  <si>
    <t>Resevoir</t>
  </si>
  <si>
    <t>Gopher</t>
  </si>
  <si>
    <t>Wardens</t>
  </si>
  <si>
    <t>Puckridge</t>
  </si>
  <si>
    <t>Footpath</t>
  </si>
  <si>
    <t>Hamiltons</t>
  </si>
  <si>
    <t>Canal Banks</t>
  </si>
  <si>
    <t>Mercers Mead</t>
  </si>
  <si>
    <t>Sadlers</t>
  </si>
  <si>
    <t>Ash Trees</t>
  </si>
  <si>
    <t>Sanfoin</t>
  </si>
  <si>
    <t>Piggery</t>
  </si>
  <si>
    <t>Church</t>
  </si>
  <si>
    <t>Bromsdown</t>
  </si>
  <si>
    <t>Lark Field</t>
  </si>
  <si>
    <t>Stoney</t>
  </si>
  <si>
    <t>Top of Hollow</t>
  </si>
  <si>
    <t>Elletsons</t>
  </si>
  <si>
    <t>Glebe</t>
  </si>
  <si>
    <t>Under Acre</t>
  </si>
  <si>
    <t>Hawkit</t>
  </si>
  <si>
    <t>Dog Kennel</t>
  </si>
  <si>
    <t>Seven Acre</t>
  </si>
  <si>
    <t>Green House</t>
  </si>
  <si>
    <t>Tennis Court</t>
  </si>
  <si>
    <t>Pennings Paddock</t>
  </si>
  <si>
    <t>Gates Perm</t>
  </si>
  <si>
    <t>Mz</t>
  </si>
  <si>
    <t>Grass</t>
  </si>
  <si>
    <t>Rye</t>
  </si>
  <si>
    <t>ww1</t>
  </si>
  <si>
    <t>WBC</t>
  </si>
  <si>
    <t>WW1</t>
  </si>
  <si>
    <t>pp</t>
  </si>
  <si>
    <t>Down</t>
  </si>
  <si>
    <t>Kennett</t>
  </si>
  <si>
    <t>Six Trees, West Overton</t>
  </si>
  <si>
    <t>Cafe Down, West Overton</t>
  </si>
  <si>
    <t>Manufactured N</t>
  </si>
  <si>
    <t>Nitrogen</t>
  </si>
  <si>
    <t>FYM (kg/t)</t>
  </si>
  <si>
    <t>Production of Organic Manures</t>
  </si>
  <si>
    <t xml:space="preserve">Requirement as planned </t>
  </si>
  <si>
    <t>Balance</t>
  </si>
  <si>
    <t>Solid Digestate (kg/t)</t>
  </si>
  <si>
    <t>Whymans, West Overton</t>
  </si>
  <si>
    <t>Beechy Brow, West Overton</t>
  </si>
  <si>
    <t>Lurkley Hill, West Overton</t>
  </si>
  <si>
    <t>Hill Barn, West Overton</t>
  </si>
  <si>
    <t>Pumphries, West Overton</t>
  </si>
  <si>
    <t>Pitpenning/Barn Kennett</t>
  </si>
  <si>
    <t>Pitpenning/Barn Avon</t>
  </si>
  <si>
    <t>Barracks, Gates</t>
  </si>
  <si>
    <t>Dairy, Gates</t>
  </si>
  <si>
    <t>Fescue &amp; Middle, Gates</t>
  </si>
  <si>
    <t>Main Road, Gates</t>
  </si>
  <si>
    <t>Parfitts, Gates</t>
  </si>
  <si>
    <t>Railway, Gates</t>
  </si>
  <si>
    <t>Paddocks, Gates</t>
  </si>
  <si>
    <t>Oats</t>
  </si>
  <si>
    <t>original line</t>
  </si>
  <si>
    <t>Crop 2026</t>
  </si>
  <si>
    <t>Crop Requirements per ha</t>
  </si>
  <si>
    <t>Crop Requirements total field</t>
  </si>
  <si>
    <t>Total Field Application</t>
  </si>
  <si>
    <t>Crop Requirements Total</t>
  </si>
  <si>
    <t>production</t>
  </si>
  <si>
    <t>requirement</t>
  </si>
  <si>
    <t>Winter Wheat</t>
  </si>
  <si>
    <t>Pernament Pasture</t>
  </si>
  <si>
    <t>Maufactured N</t>
  </si>
  <si>
    <t>PP</t>
  </si>
  <si>
    <t>Harvest Year</t>
  </si>
  <si>
    <t>Nutrient Applied by catchment</t>
  </si>
  <si>
    <t>Crop Need by Catchment</t>
  </si>
  <si>
    <t>lucerne</t>
  </si>
  <si>
    <t>Crop 2025</t>
  </si>
  <si>
    <t>2-</t>
  </si>
  <si>
    <t>2+</t>
  </si>
  <si>
    <t>3-</t>
  </si>
  <si>
    <t>3+</t>
  </si>
  <si>
    <t>1-</t>
  </si>
  <si>
    <t>1+</t>
  </si>
  <si>
    <t>Deficit based on 2025 manure applications</t>
  </si>
  <si>
    <t>Nutrient Applied by catchment - 2025</t>
  </si>
  <si>
    <t>Total Area</t>
  </si>
  <si>
    <t>Check</t>
  </si>
  <si>
    <t>Winter Bird Cover</t>
  </si>
  <si>
    <t>Spring Barley</t>
  </si>
  <si>
    <t>S Bar</t>
  </si>
  <si>
    <t>Deficit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</si>
</sst>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0.0"/>
    <numFmt numFmtId="165" formatCode="0.0%"/>
    <numFmt numFmtId="166" formatCode="&quot;£&quot;#,##0.00"/>
    <numFmt numFmtId="167" formatCode="0.000"/>
    <numFmt numFmtId="168" formatCode="&quot;£&quot;#,##0"/>
    <numFmt numFmtId="169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Times New Roman"/>
      <family val="1"/>
    </font>
    <font>
      <sz val="1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80">
    <xf numFmtId="0" fontId="0" fillId="0" borderId="0" xfId="0"/>
    <xf numFmtId="0" fontId="1" fillId="0" borderId="0" xfId="0" applyFont="1"/>
    <xf numFmtId="164" fontId="0" fillId="0" borderId="0" xfId="0" applyNumberFormat="1"/>
    <xf numFmtId="0" fontId="0" fillId="0" borderId="1" xfId="0" applyBorder="1"/>
    <xf numFmtId="9" fontId="0" fillId="0" borderId="1" xfId="1" applyFont="1" applyBorder="1"/>
    <xf numFmtId="0" fontId="1" fillId="0" borderId="5" xfId="0" applyFont="1" applyBorder="1"/>
    <xf numFmtId="0" fontId="0" fillId="0" borderId="8" xfId="0" applyBorder="1"/>
    <xf numFmtId="0" fontId="0" fillId="0" borderId="5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9" fontId="0" fillId="0" borderId="4" xfId="1" applyFont="1" applyBorder="1"/>
    <xf numFmtId="0" fontId="0" fillId="0" borderId="15" xfId="0" applyBorder="1"/>
    <xf numFmtId="0" fontId="0" fillId="0" borderId="16" xfId="0" applyBorder="1"/>
    <xf numFmtId="165" fontId="0" fillId="0" borderId="1" xfId="1" applyNumberFormat="1" applyFont="1" applyBorder="1"/>
    <xf numFmtId="0" fontId="0" fillId="0" borderId="20" xfId="0" applyBorder="1"/>
    <xf numFmtId="1" fontId="0" fillId="2" borderId="3" xfId="1" applyNumberFormat="1" applyFont="1" applyFill="1" applyBorder="1"/>
    <xf numFmtId="0" fontId="0" fillId="2" borderId="1" xfId="0" applyFill="1" applyBorder="1"/>
    <xf numFmtId="0" fontId="1" fillId="0" borderId="17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1" fillId="0" borderId="19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6" xfId="0" applyFont="1" applyBorder="1" applyAlignment="1">
      <alignment wrapText="1"/>
    </xf>
    <xf numFmtId="1" fontId="0" fillId="0" borderId="0" xfId="0" applyNumberForma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" fillId="0" borderId="17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27" xfId="0" applyFont="1" applyBorder="1" applyAlignment="1">
      <alignment horizontal="center" wrapText="1"/>
    </xf>
    <xf numFmtId="44" fontId="1" fillId="2" borderId="3" xfId="2" applyFont="1" applyFill="1" applyBorder="1"/>
    <xf numFmtId="166" fontId="1" fillId="2" borderId="3" xfId="1" applyNumberFormat="1" applyFont="1" applyFill="1" applyBorder="1"/>
    <xf numFmtId="2" fontId="0" fillId="0" borderId="10" xfId="0" applyNumberFormat="1" applyBorder="1"/>
    <xf numFmtId="2" fontId="0" fillId="0" borderId="11" xfId="0" applyNumberFormat="1" applyBorder="1"/>
    <xf numFmtId="44" fontId="0" fillId="0" borderId="0" xfId="0" applyNumberFormat="1"/>
    <xf numFmtId="0" fontId="0" fillId="3" borderId="7" xfId="0" applyFill="1" applyBorder="1"/>
    <xf numFmtId="0" fontId="1" fillId="0" borderId="6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44" fontId="0" fillId="0" borderId="6" xfId="0" applyNumberFormat="1" applyBorder="1"/>
    <xf numFmtId="166" fontId="0" fillId="3" borderId="3" xfId="1" applyNumberFormat="1" applyFont="1" applyFill="1" applyBorder="1"/>
    <xf numFmtId="44" fontId="0" fillId="3" borderId="3" xfId="2" applyFont="1" applyFill="1" applyBorder="1"/>
    <xf numFmtId="0" fontId="1" fillId="0" borderId="6" xfId="0" applyFont="1" applyBorder="1" applyAlignment="1">
      <alignment horizontal="center" wrapText="1"/>
    </xf>
    <xf numFmtId="0" fontId="0" fillId="0" borderId="29" xfId="0" applyBorder="1"/>
    <xf numFmtId="0" fontId="0" fillId="0" borderId="2" xfId="0" applyBorder="1"/>
    <xf numFmtId="0" fontId="0" fillId="0" borderId="30" xfId="0" applyBorder="1"/>
    <xf numFmtId="0" fontId="0" fillId="4" borderId="1" xfId="0" applyFill="1" applyBorder="1"/>
    <xf numFmtId="1" fontId="1" fillId="0" borderId="0" xfId="0" applyNumberFormat="1" applyFont="1"/>
    <xf numFmtId="0" fontId="3" fillId="0" borderId="0" xfId="0" applyFont="1"/>
    <xf numFmtId="0" fontId="0" fillId="0" borderId="0" xfId="0" quotePrefix="1"/>
    <xf numFmtId="167" fontId="0" fillId="0" borderId="0" xfId="0" applyNumberFormat="1"/>
    <xf numFmtId="44" fontId="1" fillId="0" borderId="0" xfId="0" applyNumberFormat="1" applyFont="1"/>
    <xf numFmtId="2" fontId="0" fillId="0" borderId="0" xfId="0" applyNumberFormat="1"/>
    <xf numFmtId="1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  <xf numFmtId="0" fontId="1" fillId="0" borderId="31" xfId="0" applyFont="1" applyBorder="1" applyAlignment="1">
      <alignment wrapText="1"/>
    </xf>
    <xf numFmtId="0" fontId="0" fillId="0" borderId="32" xfId="0" applyBorder="1"/>
    <xf numFmtId="2" fontId="0" fillId="0" borderId="5" xfId="1" applyNumberFormat="1" applyFont="1" applyBorder="1"/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6" xfId="0" applyFont="1" applyBorder="1"/>
    <xf numFmtId="1" fontId="1" fillId="0" borderId="6" xfId="0" applyNumberFormat="1" applyFont="1" applyBorder="1"/>
    <xf numFmtId="0" fontId="0" fillId="4" borderId="7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20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0" fillId="4" borderId="7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25" xfId="0" applyFill="1" applyBorder="1" applyAlignment="1">
      <alignment horizontal="center"/>
    </xf>
    <xf numFmtId="0" fontId="0" fillId="4" borderId="28" xfId="0" applyFill="1" applyBorder="1" applyAlignment="1">
      <alignment horizontal="center"/>
    </xf>
    <xf numFmtId="1" fontId="0" fillId="0" borderId="3" xfId="1" applyNumberFormat="1" applyFont="1" applyFill="1" applyBorder="1"/>
    <xf numFmtId="164" fontId="0" fillId="3" borderId="12" xfId="1" applyNumberFormat="1" applyFont="1" applyFill="1" applyBorder="1"/>
    <xf numFmtId="2" fontId="0" fillId="3" borderId="3" xfId="1" applyNumberFormat="1" applyFont="1" applyFill="1" applyBorder="1"/>
    <xf numFmtId="2" fontId="0" fillId="3" borderId="14" xfId="1" applyNumberFormat="1" applyFont="1" applyFill="1" applyBorder="1"/>
    <xf numFmtId="2" fontId="0" fillId="3" borderId="12" xfId="1" applyNumberFormat="1" applyFont="1" applyFill="1" applyBorder="1"/>
    <xf numFmtId="0" fontId="0" fillId="0" borderId="0" xfId="0" applyAlignment="1">
      <alignment wrapText="1"/>
    </xf>
    <xf numFmtId="0" fontId="0" fillId="0" borderId="1" xfId="0" applyBorder="1" applyAlignment="1">
      <alignment horizontal="left"/>
    </xf>
    <xf numFmtId="0" fontId="5" fillId="0" borderId="1" xfId="0" applyFont="1" applyBorder="1"/>
    <xf numFmtId="43" fontId="5" fillId="0" borderId="1" xfId="5" applyFont="1" applyFill="1" applyBorder="1"/>
    <xf numFmtId="43" fontId="5" fillId="0" borderId="30" xfId="5" applyFont="1" applyFill="1" applyBorder="1"/>
    <xf numFmtId="43" fontId="5" fillId="0" borderId="0" xfId="5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1" fillId="0" borderId="18" xfId="0" applyFont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left"/>
    </xf>
    <xf numFmtId="0" fontId="1" fillId="0" borderId="0" xfId="0" applyFont="1" applyAlignment="1">
      <alignment horizontal="left"/>
    </xf>
    <xf numFmtId="164" fontId="0" fillId="0" borderId="0" xfId="0" applyNumberFormat="1" applyAlignment="1">
      <alignment horizontal="left"/>
    </xf>
    <xf numFmtId="167" fontId="0" fillId="0" borderId="0" xfId="0" applyNumberFormat="1" applyAlignment="1">
      <alignment horizontal="left"/>
    </xf>
    <xf numFmtId="1" fontId="1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center"/>
    </xf>
    <xf numFmtId="43" fontId="0" fillId="0" borderId="8" xfId="0" applyNumberFormat="1" applyBorder="1"/>
    <xf numFmtId="0" fontId="1" fillId="0" borderId="0" xfId="0" applyFont="1" applyAlignment="1">
      <alignment horizontal="center" vertical="center" wrapText="1"/>
    </xf>
    <xf numFmtId="0" fontId="1" fillId="0" borderId="33" xfId="0" applyFont="1" applyBorder="1" applyAlignment="1">
      <alignment wrapText="1"/>
    </xf>
    <xf numFmtId="0" fontId="1" fillId="0" borderId="34" xfId="0" applyFont="1" applyBorder="1" applyAlignment="1">
      <alignment wrapText="1"/>
    </xf>
    <xf numFmtId="43" fontId="0" fillId="0" borderId="17" xfId="0" applyNumberFormat="1" applyBorder="1"/>
    <xf numFmtId="43" fontId="0" fillId="0" borderId="18" xfId="0" applyNumberFormat="1" applyBorder="1"/>
    <xf numFmtId="43" fontId="0" fillId="0" borderId="19" xfId="0" applyNumberFormat="1" applyBorder="1"/>
    <xf numFmtId="43" fontId="0" fillId="0" borderId="7" xfId="0" applyNumberFormat="1" applyBorder="1"/>
    <xf numFmtId="43" fontId="0" fillId="0" borderId="1" xfId="0" applyNumberFormat="1" applyBorder="1"/>
    <xf numFmtId="43" fontId="0" fillId="0" borderId="20" xfId="0" applyNumberFormat="1" applyBorder="1"/>
    <xf numFmtId="43" fontId="0" fillId="0" borderId="15" xfId="0" applyNumberFormat="1" applyBorder="1"/>
    <xf numFmtId="43" fontId="0" fillId="0" borderId="16" xfId="0" applyNumberFormat="1" applyBorder="1"/>
    <xf numFmtId="1" fontId="0" fillId="0" borderId="35" xfId="0" applyNumberFormat="1" applyBorder="1"/>
    <xf numFmtId="0" fontId="4" fillId="0" borderId="0" xfId="0" applyFont="1"/>
    <xf numFmtId="0" fontId="1" fillId="4" borderId="0" xfId="0" applyFont="1" applyFill="1" applyAlignment="1">
      <alignment horizontal="center" vertical="center"/>
    </xf>
    <xf numFmtId="1" fontId="0" fillId="0" borderId="32" xfId="0" applyNumberFormat="1" applyBorder="1"/>
    <xf numFmtId="0" fontId="1" fillId="0" borderId="36" xfId="0" applyFont="1" applyBorder="1" applyAlignment="1">
      <alignment horizontal="left" wrapText="1"/>
    </xf>
    <xf numFmtId="0" fontId="0" fillId="0" borderId="37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8" xfId="0" applyBorder="1" applyAlignment="1">
      <alignment horizontal="left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1" xfId="0" applyFill="1" applyBorder="1"/>
    <xf numFmtId="17" fontId="0" fillId="4" borderId="8" xfId="0" applyNumberFormat="1" applyFill="1" applyBorder="1" applyAlignment="1">
      <alignment horizontal="center"/>
    </xf>
    <xf numFmtId="0" fontId="9" fillId="0" borderId="0" xfId="0" applyFont="1"/>
    <xf numFmtId="0" fontId="9" fillId="5" borderId="8" xfId="0" applyFont="1" applyFill="1" applyBorder="1" applyAlignment="1">
      <alignment horizontal="center"/>
    </xf>
    <xf numFmtId="0" fontId="9" fillId="5" borderId="7" xfId="0" applyFont="1" applyFill="1" applyBorder="1"/>
    <xf numFmtId="0" fontId="0" fillId="5" borderId="8" xfId="0" applyFill="1" applyBorder="1" applyAlignment="1">
      <alignment horizontal="center"/>
    </xf>
    <xf numFmtId="0" fontId="0" fillId="5" borderId="7" xfId="0" applyFill="1" applyBorder="1"/>
    <xf numFmtId="0" fontId="0" fillId="6" borderId="7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0" fontId="0" fillId="6" borderId="7" xfId="0" applyFill="1" applyBorder="1"/>
    <xf numFmtId="0" fontId="0" fillId="6" borderId="1" xfId="0" applyFill="1" applyBorder="1"/>
    <xf numFmtId="17" fontId="0" fillId="5" borderId="8" xfId="0" applyNumberFormat="1" applyFill="1" applyBorder="1" applyAlignment="1">
      <alignment horizontal="center"/>
    </xf>
    <xf numFmtId="0" fontId="5" fillId="0" borderId="0" xfId="0" applyFont="1" applyAlignment="1">
      <alignment horizontal="right"/>
    </xf>
    <xf numFmtId="164" fontId="0" fillId="0" borderId="2" xfId="0" applyNumberFormat="1" applyBorder="1"/>
    <xf numFmtId="164" fontId="0" fillId="0" borderId="2" xfId="0" applyNumberFormat="1" applyBorder="1" applyAlignment="1">
      <alignment horizontal="left"/>
    </xf>
    <xf numFmtId="1" fontId="0" fillId="2" borderId="32" xfId="0" applyNumberFormat="1" applyFill="1" applyBorder="1"/>
    <xf numFmtId="1" fontId="1" fillId="2" borderId="0" xfId="0" applyNumberFormat="1" applyFont="1" applyFill="1"/>
    <xf numFmtId="169" fontId="0" fillId="0" borderId="1" xfId="0" applyNumberFormat="1" applyBorder="1"/>
    <xf numFmtId="43" fontId="1" fillId="0" borderId="0" xfId="0" applyNumberFormat="1" applyFont="1"/>
    <xf numFmtId="17" fontId="0" fillId="6" borderId="8" xfId="0" applyNumberForma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6">
    <cellStyle name="Comma" xfId="5" builtinId="3"/>
    <cellStyle name="Currency" xfId="2" builtinId="4"/>
    <cellStyle name="Currency 2" xfId="3" xr:uid="{9B666CCA-EA21-4E76-B8E6-F9671C12FC9F}"/>
    <cellStyle name="Currency 3" xfId="4" xr:uid="{A7B5C9F8-5488-404B-A2AE-C29BBE1E6128}"/>
    <cellStyle name="Normal" xfId="0" builtinId="0"/>
    <cellStyle name="Per cent" xfId="1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rskgroup.sharepoint.com/sites/ADASALMProjectsandTenders/Shared%20Documents/1011673_Stowell%20Farms_dairy%20planning/3.%20Deliverables/Reconciled%20Spreadsheets/Copy%20of%20Stowell%20NMP%20Calculator%202025%20edited.xlsx" TargetMode="External"/><Relationship Id="rId1" Type="http://schemas.openxmlformats.org/officeDocument/2006/relationships/externalLinkPath" Target="/sites/ADASALMProjectsandTenders/Shared%20Documents/1011673_Stowell%20Farms_dairy%20planning/3.%20Deliverables/Reconciled%20Spreadsheets/Copy%20of%20Stowell%20NMP%20Calculator%202025%20edit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Field by Field"/>
      <sheetName val="Reconciliation"/>
    </sheetNames>
    <sheetDataSet>
      <sheetData sheetId="0">
        <row r="18">
          <cell r="C18" t="str">
            <v>Down</v>
          </cell>
        </row>
        <row r="19">
          <cell r="C19" t="str">
            <v>WBC</v>
          </cell>
        </row>
      </sheetData>
      <sheetData sheetId="1">
        <row r="6">
          <cell r="F6" t="str">
            <v>Down</v>
          </cell>
          <cell r="CH6">
            <v>0</v>
          </cell>
        </row>
        <row r="7">
          <cell r="F7" t="str">
            <v>Down</v>
          </cell>
          <cell r="CH7">
            <v>0</v>
          </cell>
        </row>
        <row r="8">
          <cell r="F8" t="str">
            <v>Down</v>
          </cell>
          <cell r="CH8">
            <v>0</v>
          </cell>
        </row>
        <row r="9">
          <cell r="F9" t="str">
            <v>Down</v>
          </cell>
          <cell r="CH9">
            <v>0</v>
          </cell>
        </row>
        <row r="10">
          <cell r="F10" t="str">
            <v>Down</v>
          </cell>
          <cell r="CH10">
            <v>0</v>
          </cell>
        </row>
        <row r="11">
          <cell r="F11" t="str">
            <v>Down</v>
          </cell>
          <cell r="CH11">
            <v>0</v>
          </cell>
        </row>
        <row r="12">
          <cell r="F12" t="str">
            <v>Down</v>
          </cell>
          <cell r="CH12">
            <v>0</v>
          </cell>
        </row>
        <row r="13">
          <cell r="F13" t="str">
            <v>Down</v>
          </cell>
          <cell r="CH13">
            <v>0</v>
          </cell>
        </row>
        <row r="14">
          <cell r="F14" t="str">
            <v>Down</v>
          </cell>
          <cell r="CH14">
            <v>0</v>
          </cell>
        </row>
        <row r="15">
          <cell r="F15" t="str">
            <v>Down</v>
          </cell>
          <cell r="CH15">
            <v>0</v>
          </cell>
        </row>
        <row r="16">
          <cell r="F16" t="str">
            <v>Down</v>
          </cell>
          <cell r="CH16">
            <v>0</v>
          </cell>
        </row>
        <row r="17">
          <cell r="F17" t="str">
            <v>Down</v>
          </cell>
          <cell r="CH17">
            <v>0</v>
          </cell>
        </row>
        <row r="18">
          <cell r="F18" t="str">
            <v>Down</v>
          </cell>
          <cell r="CH18">
            <v>0</v>
          </cell>
        </row>
        <row r="19">
          <cell r="F19" t="str">
            <v>Grass</v>
          </cell>
          <cell r="CH19">
            <v>0</v>
          </cell>
        </row>
        <row r="20">
          <cell r="F20" t="str">
            <v>Grass</v>
          </cell>
          <cell r="CH20">
            <v>0</v>
          </cell>
        </row>
        <row r="21">
          <cell r="F21" t="str">
            <v>Grass</v>
          </cell>
          <cell r="CH21">
            <v>0</v>
          </cell>
        </row>
        <row r="22">
          <cell r="F22" t="str">
            <v>Grass</v>
          </cell>
          <cell r="CH22">
            <v>0</v>
          </cell>
        </row>
        <row r="23">
          <cell r="F23" t="str">
            <v>Grass</v>
          </cell>
          <cell r="CH23">
            <v>0</v>
          </cell>
        </row>
        <row r="24">
          <cell r="F24" t="str">
            <v>Grass</v>
          </cell>
          <cell r="CH24">
            <v>0</v>
          </cell>
        </row>
        <row r="25">
          <cell r="F25" t="str">
            <v>Grass</v>
          </cell>
          <cell r="CH25">
            <v>0</v>
          </cell>
        </row>
        <row r="26">
          <cell r="F26" t="str">
            <v>Grass</v>
          </cell>
          <cell r="CH26">
            <v>0</v>
          </cell>
        </row>
        <row r="27">
          <cell r="F27" t="str">
            <v>Grass</v>
          </cell>
          <cell r="CH27">
            <v>0</v>
          </cell>
        </row>
        <row r="28">
          <cell r="F28" t="str">
            <v>Grass</v>
          </cell>
          <cell r="CH28">
            <v>0</v>
          </cell>
        </row>
        <row r="29">
          <cell r="F29" t="str">
            <v>Grass</v>
          </cell>
          <cell r="CH29">
            <v>0</v>
          </cell>
        </row>
        <row r="30">
          <cell r="F30" t="str">
            <v>Grass</v>
          </cell>
          <cell r="CH30">
            <v>0</v>
          </cell>
        </row>
        <row r="31">
          <cell r="F31" t="str">
            <v>Grass</v>
          </cell>
          <cell r="CH31">
            <v>0</v>
          </cell>
        </row>
        <row r="32">
          <cell r="F32" t="str">
            <v>Grass</v>
          </cell>
          <cell r="CH32">
            <v>0</v>
          </cell>
        </row>
        <row r="33">
          <cell r="F33" t="str">
            <v>Grass</v>
          </cell>
          <cell r="CH33">
            <v>0</v>
          </cell>
        </row>
        <row r="34">
          <cell r="F34" t="str">
            <v>Grass</v>
          </cell>
          <cell r="CH34">
            <v>0</v>
          </cell>
        </row>
        <row r="35">
          <cell r="F35" t="str">
            <v>Grass</v>
          </cell>
          <cell r="CH35">
            <v>0</v>
          </cell>
        </row>
        <row r="36">
          <cell r="F36" t="str">
            <v>Grass</v>
          </cell>
          <cell r="CH36">
            <v>0</v>
          </cell>
        </row>
        <row r="37">
          <cell r="F37" t="str">
            <v>Grass</v>
          </cell>
          <cell r="CH37">
            <v>0</v>
          </cell>
        </row>
        <row r="38">
          <cell r="F38" t="str">
            <v>Grass</v>
          </cell>
          <cell r="CH38">
            <v>0</v>
          </cell>
        </row>
        <row r="39">
          <cell r="F39" t="str">
            <v>Grass</v>
          </cell>
          <cell r="CH39">
            <v>0</v>
          </cell>
        </row>
        <row r="40">
          <cell r="F40" t="str">
            <v>Lucerne</v>
          </cell>
          <cell r="CH40">
            <v>0</v>
          </cell>
        </row>
        <row r="41">
          <cell r="F41" t="str">
            <v>Lucerne</v>
          </cell>
          <cell r="CH41">
            <v>0</v>
          </cell>
        </row>
        <row r="42">
          <cell r="F42" t="str">
            <v>Lucerne</v>
          </cell>
          <cell r="CH42">
            <v>0</v>
          </cell>
        </row>
        <row r="43">
          <cell r="F43" t="str">
            <v>Lucerne</v>
          </cell>
          <cell r="CH43">
            <v>0</v>
          </cell>
        </row>
        <row r="44">
          <cell r="F44" t="str">
            <v>Lucerne</v>
          </cell>
          <cell r="CH44">
            <v>0</v>
          </cell>
        </row>
        <row r="45">
          <cell r="F45" t="str">
            <v>Lucerne</v>
          </cell>
          <cell r="CH45">
            <v>0</v>
          </cell>
        </row>
        <row r="46">
          <cell r="F46" t="str">
            <v>Lucerne</v>
          </cell>
          <cell r="CH46">
            <v>0</v>
          </cell>
        </row>
        <row r="47">
          <cell r="F47" t="str">
            <v>lucerne</v>
          </cell>
          <cell r="CH47">
            <v>0</v>
          </cell>
        </row>
        <row r="48">
          <cell r="F48" t="str">
            <v>Mz</v>
          </cell>
          <cell r="CH48">
            <v>0</v>
          </cell>
        </row>
        <row r="49">
          <cell r="F49" t="str">
            <v>Mz</v>
          </cell>
          <cell r="CH49">
            <v>0</v>
          </cell>
        </row>
        <row r="50">
          <cell r="F50" t="str">
            <v>Mz</v>
          </cell>
          <cell r="CH50">
            <v>0</v>
          </cell>
        </row>
        <row r="51">
          <cell r="F51" t="str">
            <v>Mz</v>
          </cell>
          <cell r="CH51">
            <v>0</v>
          </cell>
        </row>
        <row r="52">
          <cell r="F52" t="str">
            <v>Mz</v>
          </cell>
          <cell r="CH52">
            <v>0</v>
          </cell>
        </row>
        <row r="53">
          <cell r="F53" t="str">
            <v>Mz</v>
          </cell>
          <cell r="CH53">
            <v>0</v>
          </cell>
        </row>
        <row r="54">
          <cell r="F54" t="str">
            <v>Mz</v>
          </cell>
          <cell r="CH54">
            <v>0</v>
          </cell>
        </row>
        <row r="55">
          <cell r="F55" t="str">
            <v>Mz</v>
          </cell>
          <cell r="CH55">
            <v>0</v>
          </cell>
        </row>
        <row r="56">
          <cell r="F56" t="str">
            <v>Mz</v>
          </cell>
          <cell r="CH56">
            <v>0</v>
          </cell>
        </row>
        <row r="57">
          <cell r="F57" t="str">
            <v>Mz</v>
          </cell>
          <cell r="CH57">
            <v>0</v>
          </cell>
        </row>
        <row r="58">
          <cell r="F58" t="str">
            <v>Mz</v>
          </cell>
          <cell r="CH58">
            <v>0</v>
          </cell>
        </row>
        <row r="59">
          <cell r="F59" t="str">
            <v>Mz</v>
          </cell>
          <cell r="CH59">
            <v>0</v>
          </cell>
        </row>
        <row r="60">
          <cell r="F60" t="str">
            <v>Mz</v>
          </cell>
          <cell r="CH60">
            <v>0</v>
          </cell>
        </row>
        <row r="61">
          <cell r="F61" t="str">
            <v>Mz</v>
          </cell>
          <cell r="CH61">
            <v>0</v>
          </cell>
        </row>
        <row r="62">
          <cell r="F62" t="str">
            <v>Mz</v>
          </cell>
          <cell r="CH62">
            <v>0</v>
          </cell>
        </row>
        <row r="63">
          <cell r="F63" t="str">
            <v>Mz</v>
          </cell>
          <cell r="CH63">
            <v>0</v>
          </cell>
        </row>
        <row r="64">
          <cell r="F64" t="str">
            <v>Mz</v>
          </cell>
          <cell r="CH64">
            <v>0</v>
          </cell>
        </row>
        <row r="65">
          <cell r="F65" t="str">
            <v>Mz</v>
          </cell>
          <cell r="CH65">
            <v>0</v>
          </cell>
        </row>
        <row r="66">
          <cell r="F66" t="str">
            <v>Mz</v>
          </cell>
          <cell r="CH66">
            <v>0</v>
          </cell>
        </row>
        <row r="67">
          <cell r="F67" t="str">
            <v>Mz</v>
          </cell>
          <cell r="CH67">
            <v>0</v>
          </cell>
        </row>
        <row r="68">
          <cell r="F68" t="str">
            <v>Mz</v>
          </cell>
          <cell r="CH68">
            <v>0</v>
          </cell>
        </row>
        <row r="69">
          <cell r="F69" t="str">
            <v>Mz</v>
          </cell>
          <cell r="CH69">
            <v>0</v>
          </cell>
        </row>
        <row r="70">
          <cell r="F70" t="str">
            <v>Mz</v>
          </cell>
          <cell r="CH70">
            <v>0</v>
          </cell>
        </row>
        <row r="71">
          <cell r="F71" t="str">
            <v>Mz</v>
          </cell>
          <cell r="CH71">
            <v>0</v>
          </cell>
        </row>
        <row r="72">
          <cell r="F72" t="str">
            <v>Mz</v>
          </cell>
          <cell r="CH72">
            <v>0</v>
          </cell>
        </row>
        <row r="73">
          <cell r="F73" t="str">
            <v>Mz</v>
          </cell>
          <cell r="CH73">
            <v>0</v>
          </cell>
        </row>
        <row r="74">
          <cell r="F74" t="str">
            <v>Oats</v>
          </cell>
          <cell r="CH74">
            <v>0</v>
          </cell>
        </row>
        <row r="75">
          <cell r="F75" t="str">
            <v>Oats</v>
          </cell>
          <cell r="CH75">
            <v>0</v>
          </cell>
        </row>
        <row r="76">
          <cell r="F76" t="str">
            <v>Oats</v>
          </cell>
          <cell r="CH76">
            <v>0</v>
          </cell>
        </row>
        <row r="77">
          <cell r="F77" t="str">
            <v>Oats</v>
          </cell>
          <cell r="CH77">
            <v>0</v>
          </cell>
        </row>
        <row r="78">
          <cell r="F78" t="str">
            <v>Oats</v>
          </cell>
          <cell r="CH78">
            <v>0</v>
          </cell>
        </row>
        <row r="79">
          <cell r="F79" t="str">
            <v>Oats</v>
          </cell>
          <cell r="CH79">
            <v>0</v>
          </cell>
        </row>
        <row r="80">
          <cell r="F80" t="str">
            <v>Oats</v>
          </cell>
          <cell r="CH80">
            <v>0</v>
          </cell>
        </row>
        <row r="81">
          <cell r="F81" t="str">
            <v>pp</v>
          </cell>
          <cell r="CH81">
            <v>0</v>
          </cell>
        </row>
        <row r="82">
          <cell r="F82" t="str">
            <v>pp</v>
          </cell>
          <cell r="CH82">
            <v>0</v>
          </cell>
        </row>
        <row r="83">
          <cell r="F83" t="str">
            <v>pp</v>
          </cell>
          <cell r="CH83">
            <v>0</v>
          </cell>
        </row>
        <row r="84">
          <cell r="F84" t="str">
            <v>pp</v>
          </cell>
          <cell r="CH84">
            <v>0</v>
          </cell>
        </row>
        <row r="85">
          <cell r="F85" t="str">
            <v>pp</v>
          </cell>
          <cell r="CH85">
            <v>0</v>
          </cell>
        </row>
        <row r="86">
          <cell r="F86" t="str">
            <v>pp</v>
          </cell>
          <cell r="CH86">
            <v>0</v>
          </cell>
        </row>
        <row r="87">
          <cell r="F87" t="str">
            <v>pp</v>
          </cell>
          <cell r="CH87">
            <v>0</v>
          </cell>
        </row>
        <row r="88">
          <cell r="F88" t="str">
            <v>pp</v>
          </cell>
          <cell r="CH88">
            <v>0</v>
          </cell>
        </row>
        <row r="89">
          <cell r="F89" t="str">
            <v>pp</v>
          </cell>
          <cell r="CH89">
            <v>0</v>
          </cell>
        </row>
        <row r="90">
          <cell r="F90" t="str">
            <v>pp</v>
          </cell>
          <cell r="CH90">
            <v>0</v>
          </cell>
        </row>
        <row r="91">
          <cell r="F91" t="str">
            <v>pp</v>
          </cell>
          <cell r="CH91">
            <v>0</v>
          </cell>
        </row>
        <row r="92">
          <cell r="F92" t="str">
            <v>pp</v>
          </cell>
          <cell r="CH92">
            <v>0</v>
          </cell>
        </row>
        <row r="93">
          <cell r="F93" t="str">
            <v>pp</v>
          </cell>
          <cell r="CH93">
            <v>0</v>
          </cell>
        </row>
        <row r="94">
          <cell r="F94" t="str">
            <v>pp</v>
          </cell>
          <cell r="CH94">
            <v>0</v>
          </cell>
        </row>
        <row r="95">
          <cell r="F95" t="str">
            <v>pp</v>
          </cell>
          <cell r="CH95">
            <v>0</v>
          </cell>
        </row>
        <row r="96">
          <cell r="F96" t="str">
            <v>pp</v>
          </cell>
          <cell r="CH96">
            <v>0</v>
          </cell>
        </row>
        <row r="97">
          <cell r="F97" t="str">
            <v>pp</v>
          </cell>
          <cell r="CH97">
            <v>0</v>
          </cell>
        </row>
        <row r="98">
          <cell r="F98" t="str">
            <v>pp</v>
          </cell>
          <cell r="CH98">
            <v>0</v>
          </cell>
        </row>
        <row r="99">
          <cell r="F99" t="str">
            <v>pp</v>
          </cell>
          <cell r="CH99">
            <v>0</v>
          </cell>
        </row>
        <row r="100">
          <cell r="F100" t="str">
            <v>pp</v>
          </cell>
          <cell r="CH100">
            <v>0</v>
          </cell>
        </row>
        <row r="101">
          <cell r="F101" t="str">
            <v>pp</v>
          </cell>
          <cell r="CH101">
            <v>0</v>
          </cell>
        </row>
        <row r="102">
          <cell r="F102" t="str">
            <v>pp</v>
          </cell>
          <cell r="CH102">
            <v>0</v>
          </cell>
        </row>
        <row r="103">
          <cell r="F103" t="str">
            <v>pp</v>
          </cell>
          <cell r="CH103">
            <v>0</v>
          </cell>
        </row>
        <row r="104">
          <cell r="F104" t="str">
            <v>pp</v>
          </cell>
          <cell r="CH104">
            <v>0</v>
          </cell>
        </row>
        <row r="105">
          <cell r="F105" t="str">
            <v>pp</v>
          </cell>
          <cell r="CH105">
            <v>0</v>
          </cell>
        </row>
        <row r="106">
          <cell r="F106" t="str">
            <v>pp</v>
          </cell>
          <cell r="CH106">
            <v>0</v>
          </cell>
        </row>
        <row r="107">
          <cell r="F107" t="str">
            <v>pp</v>
          </cell>
          <cell r="CH107">
            <v>0</v>
          </cell>
        </row>
        <row r="108">
          <cell r="F108" t="str">
            <v>pp</v>
          </cell>
          <cell r="CH108">
            <v>0</v>
          </cell>
        </row>
        <row r="109">
          <cell r="F109" t="str">
            <v>Rye</v>
          </cell>
          <cell r="CH109">
            <v>0</v>
          </cell>
        </row>
        <row r="110">
          <cell r="F110" t="str">
            <v>WBC</v>
          </cell>
          <cell r="CH110">
            <v>0</v>
          </cell>
        </row>
        <row r="111">
          <cell r="F111" t="str">
            <v>WBC</v>
          </cell>
          <cell r="CH111">
            <v>0</v>
          </cell>
        </row>
        <row r="112">
          <cell r="F112" t="str">
            <v>WW1</v>
          </cell>
          <cell r="CH112">
            <v>0</v>
          </cell>
        </row>
        <row r="113">
          <cell r="F113" t="str">
            <v>WW1</v>
          </cell>
          <cell r="CH113">
            <v>0</v>
          </cell>
        </row>
        <row r="114">
          <cell r="F114" t="str">
            <v>WW1</v>
          </cell>
          <cell r="CH114">
            <v>0</v>
          </cell>
        </row>
        <row r="115">
          <cell r="F115" t="str">
            <v>WW1</v>
          </cell>
          <cell r="CH115">
            <v>0</v>
          </cell>
        </row>
        <row r="116">
          <cell r="F116" t="str">
            <v>WW1</v>
          </cell>
          <cell r="CH116">
            <v>0</v>
          </cell>
        </row>
        <row r="117">
          <cell r="F117" t="str">
            <v>ww1</v>
          </cell>
          <cell r="CH117">
            <v>0</v>
          </cell>
        </row>
        <row r="118">
          <cell r="F118" t="str">
            <v>WW1</v>
          </cell>
          <cell r="CH118">
            <v>0</v>
          </cell>
        </row>
        <row r="119">
          <cell r="F119" t="str">
            <v>WW1</v>
          </cell>
          <cell r="CH119">
            <v>0</v>
          </cell>
        </row>
        <row r="120">
          <cell r="F120" t="str">
            <v>ww1</v>
          </cell>
          <cell r="CH120">
            <v>0</v>
          </cell>
        </row>
        <row r="121">
          <cell r="F121" t="str">
            <v>WW1</v>
          </cell>
          <cell r="CH121">
            <v>0</v>
          </cell>
        </row>
        <row r="122">
          <cell r="F122" t="str">
            <v>WW1</v>
          </cell>
          <cell r="CH122">
            <v>0</v>
          </cell>
        </row>
        <row r="123">
          <cell r="CH123">
            <v>0</v>
          </cell>
        </row>
        <row r="124">
          <cell r="CH124">
            <v>0</v>
          </cell>
        </row>
        <row r="125">
          <cell r="CH125">
            <v>0</v>
          </cell>
        </row>
        <row r="126">
          <cell r="CH126">
            <v>0</v>
          </cell>
        </row>
        <row r="127">
          <cell r="CH127">
            <v>0</v>
          </cell>
        </row>
        <row r="128">
          <cell r="CH128">
            <v>0</v>
          </cell>
        </row>
        <row r="129">
          <cell r="CH129">
            <v>0</v>
          </cell>
        </row>
        <row r="130">
          <cell r="CH130">
            <v>0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1F13D-CBB3-4896-B664-D39F4F1C1B4E}">
  <dimension ref="B2:S45"/>
  <sheetViews>
    <sheetView workbookViewId="0">
      <selection activeCell="G38" sqref="G38"/>
    </sheetView>
  </sheetViews>
  <sheetFormatPr defaultRowHeight="14.4" x14ac:dyDescent="0.3"/>
  <cols>
    <col min="2" max="2" width="32" customWidth="1"/>
    <col min="3" max="3" width="6.109375" customWidth="1"/>
    <col min="4" max="5" width="3.44140625" customWidth="1"/>
    <col min="6" max="6" width="9.5546875" customWidth="1"/>
    <col min="10" max="10" width="12.77734375" customWidth="1"/>
  </cols>
  <sheetData>
    <row r="2" spans="2:19" x14ac:dyDescent="0.3">
      <c r="B2" s="114" t="s">
        <v>178</v>
      </c>
      <c r="C2" s="114">
        <f>'Field by Field'!B2</f>
        <v>2026</v>
      </c>
    </row>
    <row r="4" spans="2:19" ht="28.8" x14ac:dyDescent="0.3">
      <c r="F4" s="21" t="s">
        <v>27</v>
      </c>
      <c r="G4" s="21" t="s">
        <v>32</v>
      </c>
      <c r="H4" s="21" t="s">
        <v>33</v>
      </c>
      <c r="I4" s="1"/>
      <c r="J4" s="21" t="s">
        <v>176</v>
      </c>
    </row>
    <row r="5" spans="2:19" x14ac:dyDescent="0.3">
      <c r="B5" s="1" t="s">
        <v>147</v>
      </c>
      <c r="F5" s="52">
        <v>4800</v>
      </c>
      <c r="G5" s="52">
        <v>18750</v>
      </c>
      <c r="H5" s="52">
        <v>1500</v>
      </c>
    </row>
    <row r="6" spans="2:19" x14ac:dyDescent="0.3">
      <c r="B6" s="1" t="s">
        <v>148</v>
      </c>
      <c r="F6" s="25">
        <f>'Field by Field'!AM4</f>
        <v>4796.8266855524089</v>
      </c>
      <c r="G6" s="25">
        <f>'Field by Field'!AS4</f>
        <v>18770.979999999996</v>
      </c>
      <c r="H6" s="25">
        <f>'Field by Field'!BA4</f>
        <v>1502.3400000000001</v>
      </c>
      <c r="J6" s="116">
        <f>'Field by Field'!CD4</f>
        <v>0</v>
      </c>
    </row>
    <row r="7" spans="2:19" ht="15" thickBot="1" x14ac:dyDescent="0.35">
      <c r="B7" s="1" t="s">
        <v>149</v>
      </c>
      <c r="F7" s="113">
        <f>F5-F6</f>
        <v>3.1733144475911104</v>
      </c>
      <c r="G7" s="113">
        <f t="shared" ref="G7:H7" si="0">G5-G6</f>
        <v>-20.979999999995925</v>
      </c>
      <c r="H7" s="113">
        <f t="shared" si="0"/>
        <v>-2.3400000000001455</v>
      </c>
    </row>
    <row r="8" spans="2:19" x14ac:dyDescent="0.3">
      <c r="Q8" s="148"/>
      <c r="R8" s="148"/>
      <c r="S8" s="148"/>
    </row>
    <row r="9" spans="2:19" ht="28.8" x14ac:dyDescent="0.3">
      <c r="B9" s="114" t="s">
        <v>171</v>
      </c>
      <c r="F9" s="21" t="s">
        <v>27</v>
      </c>
      <c r="G9" s="21" t="s">
        <v>32</v>
      </c>
      <c r="H9" s="21" t="s">
        <v>33</v>
      </c>
      <c r="I9" s="1"/>
      <c r="J9" s="21" t="s">
        <v>176</v>
      </c>
      <c r="L9" s="21" t="s">
        <v>191</v>
      </c>
      <c r="Q9" s="21" t="s">
        <v>4</v>
      </c>
      <c r="R9" s="1" t="s">
        <v>5</v>
      </c>
      <c r="S9" s="21" t="s">
        <v>6</v>
      </c>
    </row>
    <row r="10" spans="2:19" x14ac:dyDescent="0.3">
      <c r="B10" s="1" t="s">
        <v>20</v>
      </c>
      <c r="C10" t="s">
        <v>133</v>
      </c>
      <c r="F10" s="116">
        <f>SUMIF('Field by Field'!$F$6:$F$130,Summary!C10,'Field by Field'!$AM$6:$AM$130)</f>
        <v>4691.8266855524089</v>
      </c>
      <c r="G10" s="116">
        <f>SUMIF('Field by Field'!$F$6:$F$130,Summary!C10,'Field by Field'!$AS$6:$AS$130)</f>
        <v>1160.5500000000002</v>
      </c>
      <c r="H10" s="116">
        <f>SUMIF('Field by Field'!$F$6:$F$130,Summary!C10,'Field by Field'!$BA$6:$BA$130)</f>
        <v>154.44</v>
      </c>
      <c r="J10" s="62">
        <f>SUMIF('Field by Field'!$F$6:$F$130,Summary!C10,'Field by Field'!$CD$6:$CD$130)</f>
        <v>0</v>
      </c>
      <c r="L10" s="143">
        <f>SUMIF('Field by Field'!$F$6:$F$122,Summary!C10,'Field by Field'!$C$6:$C$122)</f>
        <v>234.31288951841361</v>
      </c>
      <c r="Q10" s="25">
        <f>SUMIF('Field by Field'!$F$6:$F$125,Summary!C10,'Field by Field'!$P$6:$P$125)</f>
        <v>5497.5802164305951</v>
      </c>
      <c r="R10" s="25">
        <f>SUMIF('Field by Field'!$F$6:$F$125,Summary!C10,'Field by Field'!$Q$6:$Q$125)</f>
        <v>10883.073469405099</v>
      </c>
      <c r="S10" s="25">
        <f>SUMIF('Field by Field'!$F$6:$F$125,Summary!C10,'Field by Field'!$R$6:$R$125)</f>
        <v>17241.547550991501</v>
      </c>
    </row>
    <row r="11" spans="2:19" x14ac:dyDescent="0.3">
      <c r="B11" s="1" t="s">
        <v>174</v>
      </c>
      <c r="C11" t="s">
        <v>138</v>
      </c>
      <c r="F11" s="116">
        <f>SUMIF('Field by Field'!$F$6:$F$130,Summary!C11,'Field by Field'!$AM$6:$AM$130)</f>
        <v>0</v>
      </c>
      <c r="G11" s="116">
        <f>SUMIF('Field by Field'!$F$6:$F$130,Summary!C11,'Field by Field'!$AS$6:$AS$130)</f>
        <v>1680.6</v>
      </c>
      <c r="H11" s="116">
        <f>SUMIF('Field by Field'!$F$6:$F$130,Summary!C11,'Field by Field'!$BA$6:$BA$130)</f>
        <v>0</v>
      </c>
      <c r="J11" s="62">
        <f>SUMIF('Field by Field'!$F$6:$F$130,Summary!C11,'Field by Field'!$CD$6:$CD$130)</f>
        <v>0</v>
      </c>
      <c r="L11" s="143">
        <f>SUMIF('Field by Field'!$F$6:$F$122,Summary!C11,'Field by Field'!$C$6:$C$122)</f>
        <v>270.52</v>
      </c>
      <c r="Q11" s="25">
        <f>SUMIF('Field by Field'!$F$6:$F$125,Summary!C11,'Field by Field'!$P$6:$P$125)</f>
        <v>1915.8839999999998</v>
      </c>
      <c r="R11" s="25">
        <f>SUMIF('Field by Field'!$F$6:$F$125,Summary!C11,'Field by Field'!$Q$6:$Q$125)</f>
        <v>2067.1379999999999</v>
      </c>
      <c r="S11" s="25">
        <f>SUMIF('Field by Field'!$F$6:$F$125,Summary!C11,'Field by Field'!$R$6:$R$125)</f>
        <v>4520.8140000000003</v>
      </c>
    </row>
    <row r="12" spans="2:19" x14ac:dyDescent="0.3">
      <c r="B12" s="1" t="s">
        <v>194</v>
      </c>
      <c r="C12" t="s">
        <v>195</v>
      </c>
      <c r="F12" s="116">
        <f>SUMIF('Field by Field'!$F$6:$F$130,Summary!C12,'Field by Field'!$AM$6:$AM$130)</f>
        <v>0</v>
      </c>
      <c r="G12" s="116">
        <f>SUMIF('Field by Field'!$F$6:$F$130,Summary!C12,'Field by Field'!$AS$6:$AS$130)</f>
        <v>0</v>
      </c>
      <c r="H12" s="116">
        <f>SUMIF('Field by Field'!$F$6:$F$130,Summary!C12,'Field by Field'!$BA$6:$BA$130)</f>
        <v>0</v>
      </c>
      <c r="J12" s="62">
        <f>SUMIF('Field by Field'!$F$6:$F$130,Summary!C12,'Field by Field'!$CD$6:$CD$130)</f>
        <v>0</v>
      </c>
      <c r="L12" s="143">
        <f>SUMIF('Field by Field'!$F$6:$F$122,Summary!C12,'Field by Field'!$C$6:$C$122)</f>
        <v>0</v>
      </c>
      <c r="Q12" s="25">
        <f>SUMIF('Field by Field'!$F$6:$F$125,Summary!C12,'Field by Field'!$P$6:$P$125)</f>
        <v>0</v>
      </c>
      <c r="R12" s="25">
        <f>SUMIF('Field by Field'!$F$6:$F$125,Summary!C12,'Field by Field'!$Q$6:$Q$125)</f>
        <v>0</v>
      </c>
      <c r="S12" s="25">
        <f>SUMIF('Field by Field'!$F$6:$F$125,Summary!C12,'Field by Field'!$R$6:$R$125)</f>
        <v>0</v>
      </c>
    </row>
    <row r="13" spans="2:19" x14ac:dyDescent="0.3">
      <c r="B13" s="1" t="s">
        <v>134</v>
      </c>
      <c r="C13" t="s">
        <v>134</v>
      </c>
      <c r="F13" s="116">
        <f>SUMIF('Field by Field'!$F$6:$F$130,Summary!C13,'Field by Field'!$AM$6:$AM$130)</f>
        <v>0</v>
      </c>
      <c r="G13" s="116">
        <f>SUMIF('Field by Field'!$F$6:$F$130,Summary!C13,'Field by Field'!$AS$6:$AS$130)</f>
        <v>12668.229999999998</v>
      </c>
      <c r="H13" s="116">
        <f>SUMIF('Field by Field'!$F$6:$F$130,Summary!C13,'Field by Field'!$BA$6:$BA$130)</f>
        <v>0</v>
      </c>
      <c r="J13" s="62">
        <f>SUMIF('Field by Field'!$F$6:$F$130,Summary!C13,'Field by Field'!$CD$6:$CD$130)</f>
        <v>0</v>
      </c>
      <c r="L13" s="143">
        <f>SUMIF('Field by Field'!$F$6:$F$122,Summary!C13,'Field by Field'!$C$6:$C$122)</f>
        <v>202.98999999999998</v>
      </c>
      <c r="Q13" s="25">
        <f>SUMIF('Field by Field'!$F$6:$F$125,Summary!C13,'Field by Field'!$P$6:$P$125)</f>
        <v>14441.7822</v>
      </c>
      <c r="R13" s="25">
        <f>SUMIF('Field by Field'!$F$6:$F$125,Summary!C13,'Field by Field'!$Q$6:$Q$125)</f>
        <v>15581.922900000003</v>
      </c>
      <c r="S13" s="25">
        <f>SUMIF('Field by Field'!$F$6:$F$125,Summary!C13,'Field by Field'!$R$6:$R$125)</f>
        <v>34077.538699999997</v>
      </c>
    </row>
    <row r="14" spans="2:19" x14ac:dyDescent="0.3">
      <c r="B14" s="1" t="s">
        <v>135</v>
      </c>
      <c r="C14" t="s">
        <v>135</v>
      </c>
      <c r="F14" s="116">
        <f>SUMIF('Field by Field'!$F$6:$F$130,Summary!C14,'Field by Field'!$AM$6:$AM$130)</f>
        <v>0</v>
      </c>
      <c r="G14" s="116">
        <f>SUMIF('Field by Field'!$F$6:$F$130,Summary!C14,'Field by Field'!$AS$6:$AS$130)</f>
        <v>654</v>
      </c>
      <c r="H14" s="116">
        <f>SUMIF('Field by Field'!$F$6:$F$130,Summary!C14,'Field by Field'!$BA$6:$BA$130)</f>
        <v>0</v>
      </c>
      <c r="J14" s="62">
        <f>SUMIF('Field by Field'!$F$6:$F$130,Summary!C14,'Field by Field'!$CD$6:$CD$130)</f>
        <v>0</v>
      </c>
      <c r="L14" s="143">
        <f>SUMIF('Field by Field'!$F$6:$F$122,Summary!C14,'Field by Field'!$C$6:$C$122)</f>
        <v>81.52000000000001</v>
      </c>
      <c r="Q14" s="25">
        <f>SUMIF('Field by Field'!$F$6:$F$125,Summary!C14,'Field by Field'!$P$6:$P$125)</f>
        <v>745.56</v>
      </c>
      <c r="R14" s="25">
        <f>SUMIF('Field by Field'!$F$6:$F$125,Summary!C14,'Field by Field'!$Q$6:$Q$125)</f>
        <v>804.42000000000007</v>
      </c>
      <c r="S14" s="25">
        <f>SUMIF('Field by Field'!$F$6:$F$125,Summary!C14,'Field by Field'!$R$6:$R$125)</f>
        <v>1759.26</v>
      </c>
    </row>
    <row r="15" spans="2:19" x14ac:dyDescent="0.3">
      <c r="B15" s="1" t="s">
        <v>165</v>
      </c>
      <c r="C15" t="s">
        <v>165</v>
      </c>
      <c r="F15" s="116">
        <f>SUMIF('Field by Field'!$F$6:$F$130,Summary!C15,'Field by Field'!$AM$6:$AM$130)</f>
        <v>0</v>
      </c>
      <c r="G15" s="116">
        <f>SUMIF('Field by Field'!$F$6:$F$130,Summary!C15,'Field by Field'!$AS$6:$AS$130)</f>
        <v>0</v>
      </c>
      <c r="H15" s="116">
        <f>SUMIF('Field by Field'!$F$6:$F$130,Summary!C15,'Field by Field'!$BA$6:$BA$130)</f>
        <v>0</v>
      </c>
      <c r="J15" s="62">
        <f>SUMIF('Field by Field'!$F$6:$F$130,Summary!C15,'Field by Field'!$CD$6:$CD$130)</f>
        <v>0</v>
      </c>
      <c r="L15" s="143">
        <f>SUMIF('Field by Field'!$F$6:$F$122,Summary!C15,'Field by Field'!$C$6:$C$122)</f>
        <v>0</v>
      </c>
      <c r="Q15" s="25">
        <f>SUMIF('Field by Field'!$F$6:$F$125,Summary!C15,'Field by Field'!$P$6:$P$125)</f>
        <v>0</v>
      </c>
      <c r="R15" s="25">
        <f>SUMIF('Field by Field'!$F$6:$F$125,Summary!C15,'Field by Field'!$Q$6:$Q$125)</f>
        <v>0</v>
      </c>
      <c r="S15" s="25">
        <f>SUMIF('Field by Field'!$F$6:$F$125,Summary!C15,'Field by Field'!$R$6:$R$125)</f>
        <v>0</v>
      </c>
    </row>
    <row r="16" spans="2:19" x14ac:dyDescent="0.3">
      <c r="B16" s="1" t="s">
        <v>175</v>
      </c>
      <c r="C16" t="s">
        <v>177</v>
      </c>
      <c r="F16" s="116">
        <f>SUMIF('Field by Field'!$F$6:$F$130,Summary!C16,'Field by Field'!$AM$6:$AM$130)</f>
        <v>105</v>
      </c>
      <c r="G16" s="116">
        <f>SUMIF('Field by Field'!$F$6:$F$130,Summary!C16,'Field by Field'!$AS$6:$AS$130)</f>
        <v>2607.6</v>
      </c>
      <c r="H16" s="116">
        <f>SUMIF('Field by Field'!$F$6:$F$130,Summary!C16,'Field by Field'!$BA$6:$BA$130)</f>
        <v>0</v>
      </c>
      <c r="J16" s="62">
        <f>SUMIF('Field by Field'!$F$6:$F$130,Summary!C16,'Field by Field'!$CD$6:$CD$130)</f>
        <v>0</v>
      </c>
      <c r="L16" s="143">
        <f>SUMIF('Field by Field'!$F$6:$F$122,Summary!C16,'Field by Field'!$C$6:$C$122)</f>
        <v>247.05</v>
      </c>
      <c r="Q16" s="25">
        <f>SUMIF('Field by Field'!$F$6:$F$125,Summary!C16,'Field by Field'!$P$6:$P$125)</f>
        <v>3064.0139999999992</v>
      </c>
      <c r="R16" s="25">
        <f>SUMIF('Field by Field'!$F$6:$F$125,Summary!C16,'Field by Field'!$Q$6:$Q$125)</f>
        <v>3407.8979999999992</v>
      </c>
      <c r="S16" s="25">
        <f>SUMIF('Field by Field'!$F$6:$F$125,Summary!C16,'Field by Field'!$R$6:$R$125)</f>
        <v>7297.9439999999995</v>
      </c>
    </row>
    <row r="17" spans="2:19" x14ac:dyDescent="0.3">
      <c r="B17" s="1" t="s">
        <v>3</v>
      </c>
      <c r="C17" t="s">
        <v>3</v>
      </c>
      <c r="F17" s="116">
        <f>SUMIF('Field by Field'!$F$6:$F$130,Summary!C17,'Field by Field'!$AM$6:$AM$130)</f>
        <v>0</v>
      </c>
      <c r="G17" s="116">
        <f>SUMIF('Field by Field'!$F$6:$F$130,Summary!C17,'Field by Field'!$AS$6:$AS$130)</f>
        <v>0</v>
      </c>
      <c r="H17" s="116">
        <f>SUMIF('Field by Field'!$F$6:$F$130,Summary!C17,'Field by Field'!$BA$6:$BA$130)</f>
        <v>1347.9</v>
      </c>
      <c r="J17" s="62">
        <f>SUMIF('Field by Field'!$F$6:$F$130,Summary!C17,'Field by Field'!$CD$6:$CD$130)</f>
        <v>0</v>
      </c>
      <c r="L17" s="143">
        <f>SUMIF('Field by Field'!$F$6:$F$122,Summary!C17,'Field by Field'!$C$6:$C$122)</f>
        <v>60.18</v>
      </c>
      <c r="Q17" s="25">
        <f>SUMIF('Field by Field'!$F$6:$F$125,Summary!C17,'Field by Field'!$P$6:$P$125)</f>
        <v>808.7399999999999</v>
      </c>
      <c r="R17" s="25">
        <f>SUMIF('Field by Field'!$F$6:$F$125,Summary!C17,'Field by Field'!$Q$6:$Q$125)</f>
        <v>4313.28</v>
      </c>
      <c r="S17" s="25">
        <f>SUMIF('Field by Field'!$F$6:$F$125,Summary!C17,'Field by Field'!$R$6:$R$125)</f>
        <v>12670.26</v>
      </c>
    </row>
    <row r="18" spans="2:19" x14ac:dyDescent="0.3">
      <c r="B18" s="1" t="s">
        <v>140</v>
      </c>
      <c r="C18" t="s">
        <v>140</v>
      </c>
      <c r="F18" s="116">
        <f>SUMIF('Field by Field'!$F$6:$F$130,Summary!C18,'Field by Field'!$AM$6:$AM$130)</f>
        <v>0</v>
      </c>
      <c r="G18" s="116">
        <f>SUMIF('Field by Field'!$F$6:$F$130,Summary!C18,'Field by Field'!$AS$6:$AS$130)</f>
        <v>0</v>
      </c>
      <c r="H18" s="116">
        <f>SUMIF('Field by Field'!$F$6:$F$130,Summary!C18,'Field by Field'!$BA$6:$BA$130)</f>
        <v>0</v>
      </c>
      <c r="J18" s="62">
        <f>SUMIF('[1]Field by Field'!$F$6:$F$130,[1]Summary!C18,'[1]Field by Field'!$CH$6:$CH$130)</f>
        <v>0</v>
      </c>
      <c r="L18" s="143">
        <f>SUMIF('Field by Field'!$F$6:$F$122,Summary!C18,'Field by Field'!$C$6:$C$122)</f>
        <v>145.69000000000003</v>
      </c>
      <c r="Q18" s="25">
        <f>SUMIF('Field by Field'!$F$6:$F$125,Summary!C18,'Field by Field'!$P$6:$P$125)</f>
        <v>0</v>
      </c>
      <c r="R18" s="25">
        <f>SUMIF('Field by Field'!$F$6:$F$125,Summary!C18,'Field by Field'!$Q$6:$Q$125)</f>
        <v>0</v>
      </c>
      <c r="S18" s="25">
        <f>SUMIF('Field by Field'!$F$6:$F$125,Summary!C18,'Field by Field'!$R$6:$R$125)</f>
        <v>0</v>
      </c>
    </row>
    <row r="19" spans="2:19" x14ac:dyDescent="0.3">
      <c r="B19" s="1" t="s">
        <v>193</v>
      </c>
      <c r="C19" t="s">
        <v>137</v>
      </c>
      <c r="F19" s="116">
        <f>SUMIF('Field by Field'!$F$6:$F$130,Summary!C19,'Field by Field'!$AM$6:$AM$130)</f>
        <v>0</v>
      </c>
      <c r="G19" s="116">
        <f>SUMIF('Field by Field'!$F$6:$F$130,Summary!C19,'Field by Field'!$AS$6:$AS$130)</f>
        <v>0</v>
      </c>
      <c r="H19" s="116">
        <f>SUMIF('Field by Field'!$F$6:$F$130,Summary!C19,'Field by Field'!$BA$6:$BA$130)</f>
        <v>0</v>
      </c>
      <c r="J19" s="62">
        <f>SUMIF('[1]Field by Field'!$F$6:$F$130,[1]Summary!C19,'[1]Field by Field'!$CH$6:$CH$130)</f>
        <v>0</v>
      </c>
      <c r="L19" s="143">
        <f>SUMIF('Field by Field'!$F$6:$F$122,Summary!C19,'Field by Field'!$C$6:$C$122)</f>
        <v>7.83</v>
      </c>
      <c r="Q19" s="25">
        <f>SUMIF('Field by Field'!$F$6:$F$125,Summary!C19,'Field by Field'!$P$6:$P$125)</f>
        <v>0</v>
      </c>
      <c r="R19" s="25">
        <f>SUMIF('Field by Field'!$F$6:$F$125,Summary!C19,'Field by Field'!$Q$6:$Q$125)</f>
        <v>0</v>
      </c>
      <c r="S19" s="25">
        <f>SUMIF('Field by Field'!$F$6:$F$125,Summary!C19,'Field by Field'!$R$6:$R$125)</f>
        <v>0</v>
      </c>
    </row>
    <row r="20" spans="2:19" x14ac:dyDescent="0.3">
      <c r="L20" s="144">
        <f>SUM(L10:L19)</f>
        <v>1250.0928895184136</v>
      </c>
      <c r="M20" s="1"/>
      <c r="N20" s="1" t="s">
        <v>192</v>
      </c>
      <c r="O20" s="146">
        <f>L20-(SUM('Field by Field'!C6:C125))</f>
        <v>0</v>
      </c>
      <c r="Q20" s="53">
        <f>SUM(Q10:Q19)</f>
        <v>26473.560416430595</v>
      </c>
      <c r="R20" s="53">
        <f>SUM(R10:R19)</f>
        <v>37057.732369405101</v>
      </c>
      <c r="S20" s="53">
        <f>SUM(S10:S19)</f>
        <v>77567.364250991493</v>
      </c>
    </row>
    <row r="21" spans="2:19" x14ac:dyDescent="0.3">
      <c r="B21" s="114" t="s">
        <v>179</v>
      </c>
      <c r="F21" s="1" t="s">
        <v>4</v>
      </c>
      <c r="G21" s="1" t="s">
        <v>5</v>
      </c>
      <c r="H21" s="1" t="s">
        <v>6</v>
      </c>
    </row>
    <row r="22" spans="2:19" x14ac:dyDescent="0.3">
      <c r="B22" s="1" t="s">
        <v>141</v>
      </c>
      <c r="F22" s="116">
        <f>SUMIF('Field by Field'!$D$6:$D$130,Summary!$B$22,'Field by Field'!P6:P130)</f>
        <v>10639.592999999999</v>
      </c>
      <c r="G22" s="116">
        <f>SUMIF('Field by Field'!$D$6:$D$130,Summary!$B$22,'Field by Field'!Q6:Q130)</f>
        <v>12908.4665</v>
      </c>
      <c r="H22" s="116">
        <f>SUMIF('Field by Field'!$D$6:$D$130,Summary!$B$22,'Field by Field'!R6:R130)</f>
        <v>27601.547499999997</v>
      </c>
      <c r="Q22" s="25">
        <f>Q20-F24</f>
        <v>0</v>
      </c>
      <c r="R22" s="25">
        <f>R20-G24</f>
        <v>0</v>
      </c>
      <c r="S22" s="25">
        <f>S20-H24</f>
        <v>0</v>
      </c>
    </row>
    <row r="23" spans="2:19" x14ac:dyDescent="0.3">
      <c r="B23" s="1" t="s">
        <v>30</v>
      </c>
      <c r="F23" s="116">
        <f>SUMIF('Field by Field'!$D$6:$D$130,Summary!$B$23,'Field by Field'!P6:P130)</f>
        <v>15833.967416430594</v>
      </c>
      <c r="G23" s="116">
        <f>SUMIF('Field by Field'!$D$6:$D$130,Summary!$B$23,'Field by Field'!Q6:Q130)</f>
        <v>24149.265869405099</v>
      </c>
      <c r="H23" s="116">
        <f>SUMIF('Field by Field'!$D$6:$D$130,Summary!$B$23,'Field by Field'!R6:R130)</f>
        <v>49965.816750991493</v>
      </c>
    </row>
    <row r="24" spans="2:19" x14ac:dyDescent="0.3">
      <c r="B24" s="1" t="s">
        <v>2</v>
      </c>
      <c r="F24" s="53">
        <f>SUM(F22:F23)</f>
        <v>26473.560416430591</v>
      </c>
      <c r="G24" s="53">
        <f>SUM(G22:G23)</f>
        <v>37057.732369405101</v>
      </c>
      <c r="H24" s="53">
        <f>SUM(H22:H23)</f>
        <v>77567.364250991493</v>
      </c>
      <c r="R24">
        <f>R20/1.23</f>
        <v>30128.237698703335</v>
      </c>
    </row>
    <row r="26" spans="2:19" x14ac:dyDescent="0.3">
      <c r="B26" s="114" t="s">
        <v>180</v>
      </c>
      <c r="F26" s="1" t="s">
        <v>4</v>
      </c>
      <c r="G26" s="1" t="s">
        <v>5</v>
      </c>
      <c r="H26" s="1" t="s">
        <v>6</v>
      </c>
    </row>
    <row r="27" spans="2:19" x14ac:dyDescent="0.3">
      <c r="B27" s="1" t="s">
        <v>141</v>
      </c>
      <c r="F27" s="116">
        <f>SUMIF('Field by Field'!$D$6:$D$130,Summary!$B$27,'Field by Field'!AE6:AE130)</f>
        <v>42787.9</v>
      </c>
      <c r="G27" s="116">
        <f>SUMIF('Field by Field'!$D$6:$D$130,Summary!$B$27,'Field by Field'!AF6:AF130)</f>
        <v>13229.65</v>
      </c>
      <c r="H27" s="116">
        <f>SUMIF('Field by Field'!$D$6:$D$130,Summary!$B$27,'Field by Field'!AG6:AG130)</f>
        <v>33860.550000000003</v>
      </c>
    </row>
    <row r="28" spans="2:19" x14ac:dyDescent="0.3">
      <c r="B28" s="1" t="s">
        <v>30</v>
      </c>
      <c r="F28" s="116">
        <f>SUMIF('Field by Field'!$D$6:$D$130,Summary!$B$28,'Field by Field'!AE6:AE130)</f>
        <v>129143.08895184135</v>
      </c>
      <c r="G28" s="116">
        <f>SUMIF('Field by Field'!$D$6:$D$130,Summary!$B$28,'Field by Field'!AF6:AF130)</f>
        <v>30889.108923512747</v>
      </c>
      <c r="H28" s="116">
        <f>SUMIF('Field by Field'!$D$6:$D$130,Summary!$B$28,'Field by Field'!AG6:AG130)</f>
        <v>81050.942351274804</v>
      </c>
    </row>
    <row r="29" spans="2:19" x14ac:dyDescent="0.3">
      <c r="B29" s="114" t="s">
        <v>2</v>
      </c>
      <c r="F29" s="53">
        <f>SUM(F27:F28)</f>
        <v>171930.98895184134</v>
      </c>
      <c r="G29" s="53">
        <f t="shared" ref="G29:H29" si="1">SUM(G27:G28)</f>
        <v>44118.758923512745</v>
      </c>
      <c r="H29" s="53">
        <f t="shared" si="1"/>
        <v>114911.49235127481</v>
      </c>
    </row>
    <row r="31" spans="2:19" x14ac:dyDescent="0.3">
      <c r="B31" s="114" t="s">
        <v>196</v>
      </c>
      <c r="F31" s="1" t="s">
        <v>4</v>
      </c>
      <c r="G31" s="1" t="s">
        <v>5</v>
      </c>
      <c r="H31" s="1" t="s">
        <v>6</v>
      </c>
    </row>
    <row r="32" spans="2:19" x14ac:dyDescent="0.3">
      <c r="B32" s="1" t="s">
        <v>141</v>
      </c>
      <c r="F32" s="116">
        <f t="shared" ref="F32:H33" si="2">F27-F22</f>
        <v>32148.307000000001</v>
      </c>
      <c r="G32" s="116">
        <f t="shared" si="2"/>
        <v>321.18349999999919</v>
      </c>
      <c r="H32" s="116">
        <f t="shared" si="2"/>
        <v>6259.002500000006</v>
      </c>
    </row>
    <row r="33" spans="2:8" x14ac:dyDescent="0.3">
      <c r="B33" s="1" t="s">
        <v>30</v>
      </c>
      <c r="F33" s="116">
        <f t="shared" si="2"/>
        <v>113309.12153541076</v>
      </c>
      <c r="G33" s="116">
        <f t="shared" si="2"/>
        <v>6739.8430541076486</v>
      </c>
      <c r="H33" s="116">
        <f t="shared" si="2"/>
        <v>31085.125600283311</v>
      </c>
    </row>
    <row r="34" spans="2:8" x14ac:dyDescent="0.3">
      <c r="B34" s="114" t="s">
        <v>2</v>
      </c>
      <c r="F34" s="53">
        <f>SUM(F32:F33)</f>
        <v>145457.42853541076</v>
      </c>
      <c r="G34" s="53">
        <f>SUM(G32:G33)</f>
        <v>7061.0265541076478</v>
      </c>
      <c r="H34" s="53">
        <f>SUM(H32:H33)</f>
        <v>37344.128100283313</v>
      </c>
    </row>
    <row r="36" spans="2:8" x14ac:dyDescent="0.3">
      <c r="B36" s="114" t="s">
        <v>190</v>
      </c>
      <c r="F36" s="1" t="s">
        <v>4</v>
      </c>
      <c r="G36" s="1" t="s">
        <v>5</v>
      </c>
      <c r="H36" s="1" t="s">
        <v>6</v>
      </c>
    </row>
    <row r="37" spans="2:8" x14ac:dyDescent="0.3">
      <c r="B37" s="1" t="s">
        <v>141</v>
      </c>
      <c r="F37" s="116">
        <v>2001.384</v>
      </c>
      <c r="G37" s="116">
        <v>4074.375</v>
      </c>
      <c r="H37" s="116">
        <v>4722.5640000000003</v>
      </c>
    </row>
    <row r="38" spans="2:8" x14ac:dyDescent="0.3">
      <c r="B38" s="1" t="s">
        <v>30</v>
      </c>
      <c r="F38" s="116">
        <v>12934.152</v>
      </c>
      <c r="G38" s="116">
        <v>24210.167974504249</v>
      </c>
      <c r="H38" s="116">
        <v>34107.612000000016</v>
      </c>
    </row>
    <row r="39" spans="2:8" x14ac:dyDescent="0.3">
      <c r="B39" s="114" t="s">
        <v>2</v>
      </c>
      <c r="F39" s="53">
        <v>14935.536</v>
      </c>
      <c r="G39" s="53">
        <v>28284.542974504249</v>
      </c>
      <c r="H39" s="53">
        <v>38830.176000000014</v>
      </c>
    </row>
    <row r="42" spans="2:8" x14ac:dyDescent="0.3">
      <c r="B42" s="114" t="s">
        <v>189</v>
      </c>
      <c r="F42" s="1" t="s">
        <v>4</v>
      </c>
      <c r="G42" s="1" t="s">
        <v>5</v>
      </c>
      <c r="H42" s="1" t="s">
        <v>6</v>
      </c>
    </row>
    <row r="43" spans="2:8" x14ac:dyDescent="0.3">
      <c r="B43" s="1" t="s">
        <v>141</v>
      </c>
      <c r="F43" s="116">
        <f>F27-F37</f>
        <v>40786.516000000003</v>
      </c>
      <c r="G43" s="116">
        <f t="shared" ref="G43:H43" si="3">G27-G37</f>
        <v>9155.2749999999996</v>
      </c>
      <c r="H43" s="116">
        <f t="shared" si="3"/>
        <v>29137.986000000004</v>
      </c>
    </row>
    <row r="44" spans="2:8" x14ac:dyDescent="0.3">
      <c r="B44" s="1" t="s">
        <v>30</v>
      </c>
      <c r="F44" s="116">
        <f>F28-F38</f>
        <v>116208.93695184134</v>
      </c>
      <c r="G44" s="116">
        <f t="shared" ref="G44:H44" si="4">G28-G38</f>
        <v>6678.9409490084981</v>
      </c>
      <c r="H44" s="116">
        <f t="shared" si="4"/>
        <v>46943.330351274788</v>
      </c>
    </row>
    <row r="45" spans="2:8" x14ac:dyDescent="0.3">
      <c r="B45" s="114" t="s">
        <v>2</v>
      </c>
      <c r="F45" s="53">
        <f>F43+F44</f>
        <v>156995.45295184135</v>
      </c>
      <c r="G45" s="53">
        <f t="shared" ref="G45:H45" si="5">G43+G44</f>
        <v>15834.215949008498</v>
      </c>
      <c r="H45" s="53">
        <f t="shared" si="5"/>
        <v>76081.316351274785</v>
      </c>
    </row>
  </sheetData>
  <mergeCells count="1">
    <mergeCell ref="Q8:S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66001-FE25-4BBB-8D22-5EA810D85DAA}">
  <sheetPr>
    <pageSetUpPr fitToPage="1"/>
  </sheetPr>
  <dimension ref="A1:CF180"/>
  <sheetViews>
    <sheetView tabSelected="1" zoomScale="106" zoomScaleNormal="106" workbookViewId="0">
      <pane xSplit="10" ySplit="5" topLeftCell="K93" activePane="bottomRight" state="frozen"/>
      <selection pane="topRight" activeCell="K1" sqref="K1"/>
      <selection pane="bottomLeft" activeCell="A6" sqref="A6"/>
      <selection pane="bottomRight" activeCell="Y27" sqref="Y25:Y27"/>
    </sheetView>
  </sheetViews>
  <sheetFormatPr defaultRowHeight="14.4" x14ac:dyDescent="0.3"/>
  <cols>
    <col min="2" max="2" width="36.5546875" customWidth="1"/>
    <col min="4" max="4" width="11.6640625" style="90" customWidth="1"/>
    <col min="5" max="5" width="10.109375" style="90" customWidth="1"/>
    <col min="6" max="6" width="12.5546875" bestFit="1" customWidth="1"/>
    <col min="7" max="7" width="3.6640625" customWidth="1"/>
    <col min="8" max="8" width="5.109375" customWidth="1"/>
    <col min="9" max="9" width="5.6640625" customWidth="1"/>
    <col min="10" max="15" width="4.6640625" customWidth="1"/>
    <col min="16" max="18" width="6.88671875" bestFit="1" customWidth="1"/>
    <col min="19" max="19" width="4.6640625" customWidth="1"/>
    <col min="20" max="20" width="9.109375" bestFit="1" customWidth="1"/>
    <col min="21" max="22" width="6" customWidth="1"/>
    <col min="23" max="24" width="7.88671875" style="30" bestFit="1" customWidth="1"/>
    <col min="25" max="25" width="10.77734375" style="30" bestFit="1" customWidth="1"/>
    <col min="26" max="26" width="5" customWidth="1"/>
    <col min="27" max="27" width="5.5546875" customWidth="1"/>
    <col min="28" max="28" width="5" customWidth="1"/>
    <col min="29" max="29" width="4.5546875" bestFit="1" customWidth="1"/>
    <col min="30" max="30" width="4.5546875" customWidth="1"/>
    <col min="31" max="33" width="9.44140625" bestFit="1" customWidth="1"/>
    <col min="34" max="34" width="4.44140625" customWidth="1"/>
    <col min="35" max="35" width="7.88671875" bestFit="1" customWidth="1"/>
    <col min="36" max="37" width="5" bestFit="1" customWidth="1"/>
    <col min="38" max="38" width="5" customWidth="1"/>
    <col min="39" max="39" width="7.88671875" bestFit="1" customWidth="1"/>
    <col min="40" max="40" width="13.33203125" customWidth="1"/>
    <col min="41" max="41" width="7.88671875" bestFit="1" customWidth="1"/>
    <col min="42" max="42" width="6" bestFit="1" customWidth="1"/>
    <col min="43" max="44" width="6" customWidth="1"/>
    <col min="45" max="45" width="7.88671875" bestFit="1" customWidth="1"/>
    <col min="46" max="46" width="9.109375" hidden="1" customWidth="1"/>
    <col min="47" max="47" width="10.5546875" hidden="1" customWidth="1"/>
    <col min="48" max="48" width="12.88671875" customWidth="1"/>
    <col min="49" max="49" width="7.88671875" bestFit="1" customWidth="1"/>
    <col min="50" max="50" width="6" bestFit="1" customWidth="1"/>
    <col min="51" max="52" width="6" customWidth="1"/>
    <col min="53" max="53" width="7.88671875" bestFit="1" customWidth="1"/>
    <col min="54" max="54" width="12.21875" customWidth="1"/>
    <col min="55" max="55" width="7.88671875" hidden="1" customWidth="1"/>
    <col min="56" max="56" width="6" hidden="1" customWidth="1"/>
    <col min="57" max="57" width="7.88671875" hidden="1" customWidth="1"/>
    <col min="58" max="58" width="9.109375" hidden="1" customWidth="1"/>
    <col min="59" max="59" width="10.5546875" hidden="1" customWidth="1"/>
    <col min="60" max="60" width="4.33203125" hidden="1" customWidth="1"/>
    <col min="61" max="61" width="7.88671875" hidden="1" customWidth="1"/>
    <col min="62" max="62" width="4.5546875" hidden="1" customWidth="1"/>
    <col min="63" max="63" width="7.88671875" hidden="1" customWidth="1"/>
    <col min="64" max="64" width="9" hidden="1" customWidth="1"/>
    <col min="65" max="65" width="10.5546875" hidden="1" customWidth="1"/>
    <col min="66" max="66" width="4.33203125" hidden="1" customWidth="1"/>
    <col min="67" max="67" width="7.88671875" hidden="1" customWidth="1"/>
    <col min="68" max="68" width="6" hidden="1" customWidth="1"/>
    <col min="69" max="69" width="5" hidden="1" customWidth="1"/>
    <col min="70" max="71" width="7.88671875" hidden="1" customWidth="1"/>
    <col min="72" max="72" width="10.5546875" hidden="1" customWidth="1"/>
    <col min="73" max="73" width="4.33203125" hidden="1" customWidth="1"/>
    <col min="74" max="74" width="7.88671875" hidden="1" customWidth="1"/>
    <col min="75" max="75" width="6" hidden="1" customWidth="1"/>
    <col min="76" max="76" width="8.5546875" hidden="1" customWidth="1"/>
    <col min="77" max="77" width="9.109375" hidden="1" customWidth="1"/>
    <col min="78" max="78" width="10.5546875" hidden="1" customWidth="1"/>
    <col min="79" max="79" width="5.33203125" hidden="1" customWidth="1"/>
    <col min="80" max="80" width="7.88671875" bestFit="1" customWidth="1"/>
    <col min="81" max="81" width="8" customWidth="1"/>
    <col min="82" max="82" width="10.33203125" customWidth="1"/>
    <col min="83" max="83" width="9.33203125" hidden="1" customWidth="1"/>
    <col min="84" max="84" width="10.5546875" hidden="1" customWidth="1"/>
  </cols>
  <sheetData>
    <row r="1" spans="1:84" ht="15" thickBot="1" x14ac:dyDescent="0.35"/>
    <row r="2" spans="1:84" s="26" customFormat="1" ht="54" customHeight="1" thickBot="1" x14ac:dyDescent="0.35">
      <c r="B2" s="115">
        <v>2026</v>
      </c>
      <c r="D2" s="91"/>
      <c r="E2" s="91"/>
      <c r="H2" s="149" t="s">
        <v>28</v>
      </c>
      <c r="I2" s="150"/>
      <c r="J2" s="151"/>
      <c r="K2" s="28"/>
      <c r="L2" s="149" t="s">
        <v>29</v>
      </c>
      <c r="M2" s="150"/>
      <c r="N2" s="151"/>
      <c r="O2" s="28"/>
      <c r="P2" s="149" t="s">
        <v>170</v>
      </c>
      <c r="Q2" s="150"/>
      <c r="R2" s="151"/>
      <c r="S2" s="28"/>
      <c r="T2" s="161" t="s">
        <v>17</v>
      </c>
      <c r="U2" s="29"/>
      <c r="V2" s="29"/>
      <c r="W2" s="155" t="s">
        <v>15</v>
      </c>
      <c r="X2" s="156"/>
      <c r="Y2" s="157"/>
      <c r="AA2" s="166" t="s">
        <v>168</v>
      </c>
      <c r="AB2" s="167"/>
      <c r="AC2" s="168"/>
      <c r="AD2" s="102"/>
      <c r="AE2" s="166" t="s">
        <v>169</v>
      </c>
      <c r="AF2" s="167"/>
      <c r="AG2" s="168"/>
      <c r="AI2" s="172" t="s">
        <v>31</v>
      </c>
      <c r="AJ2" s="173"/>
      <c r="AK2" s="173"/>
      <c r="AL2" s="173"/>
      <c r="AM2" s="173"/>
      <c r="AN2" s="173"/>
      <c r="AO2" s="173"/>
      <c r="AP2" s="173"/>
      <c r="AQ2" s="173"/>
      <c r="AR2" s="173"/>
      <c r="AS2" s="173"/>
      <c r="AT2" s="173"/>
      <c r="AU2" s="173"/>
      <c r="AV2" s="173"/>
      <c r="AW2" s="173"/>
      <c r="AX2" s="173"/>
      <c r="AY2" s="173"/>
      <c r="AZ2" s="173"/>
      <c r="BA2" s="174"/>
      <c r="BB2" s="29"/>
      <c r="BC2" s="172" t="s">
        <v>8</v>
      </c>
      <c r="BD2" s="173"/>
      <c r="BE2" s="173"/>
      <c r="BF2" s="173"/>
      <c r="BG2" s="173"/>
      <c r="BH2" s="173"/>
      <c r="BI2" s="173"/>
      <c r="BJ2" s="173"/>
      <c r="BK2" s="174"/>
      <c r="BL2" s="64"/>
      <c r="BM2" s="65"/>
      <c r="BO2" s="163" t="s">
        <v>23</v>
      </c>
      <c r="BP2" s="164"/>
      <c r="BQ2" s="164"/>
      <c r="BR2" s="164"/>
      <c r="BS2" s="164"/>
      <c r="BT2" s="165"/>
      <c r="BV2" s="163" t="s">
        <v>22</v>
      </c>
      <c r="BW2" s="164"/>
      <c r="BX2" s="164"/>
      <c r="BY2" s="164"/>
      <c r="BZ2" s="165"/>
      <c r="CB2" s="163" t="s">
        <v>144</v>
      </c>
      <c r="CC2" s="164"/>
      <c r="CD2" s="164"/>
      <c r="CE2" s="164"/>
      <c r="CF2" s="165"/>
    </row>
    <row r="3" spans="1:84" ht="15" thickBot="1" x14ac:dyDescent="0.35">
      <c r="H3" s="152"/>
      <c r="I3" s="153"/>
      <c r="J3" s="154"/>
      <c r="K3" s="28"/>
      <c r="L3" s="152"/>
      <c r="M3" s="153"/>
      <c r="N3" s="154"/>
      <c r="O3" s="28"/>
      <c r="P3" s="152"/>
      <c r="Q3" s="153"/>
      <c r="R3" s="154"/>
      <c r="S3" s="28"/>
      <c r="T3" s="162"/>
      <c r="U3" s="29"/>
      <c r="V3" s="29"/>
      <c r="W3" s="158"/>
      <c r="X3" s="159"/>
      <c r="Y3" s="160"/>
      <c r="AA3" s="169"/>
      <c r="AB3" s="170"/>
      <c r="AC3" s="171"/>
      <c r="AD3" s="102"/>
      <c r="AE3" s="169"/>
      <c r="AF3" s="170"/>
      <c r="AG3" s="171"/>
      <c r="AI3" s="175" t="s">
        <v>150</v>
      </c>
      <c r="AJ3" s="176"/>
      <c r="AK3" s="176"/>
      <c r="AL3" s="176"/>
      <c r="AM3" s="67">
        <f>Summary!F5</f>
        <v>4800</v>
      </c>
      <c r="AN3" t="s">
        <v>172</v>
      </c>
      <c r="AO3" s="175" t="s">
        <v>34</v>
      </c>
      <c r="AP3" s="176"/>
      <c r="AQ3" s="176"/>
      <c r="AR3" s="176"/>
      <c r="AS3" s="66">
        <f>Summary!G5</f>
        <v>18750</v>
      </c>
      <c r="AT3" s="27"/>
      <c r="AU3" s="42"/>
      <c r="AV3" t="s">
        <v>172</v>
      </c>
      <c r="AW3" s="175" t="s">
        <v>146</v>
      </c>
      <c r="AX3" s="176"/>
      <c r="AY3" s="176"/>
      <c r="AZ3" s="176"/>
      <c r="BA3" s="66">
        <f>Summary!H5</f>
        <v>1500</v>
      </c>
      <c r="BB3" t="s">
        <v>172</v>
      </c>
      <c r="BC3" s="178" t="s">
        <v>10</v>
      </c>
      <c r="BD3" s="148"/>
      <c r="BE3" s="179"/>
      <c r="BF3" s="27"/>
      <c r="BG3" s="42"/>
      <c r="BH3" s="1"/>
      <c r="BI3" s="178" t="s">
        <v>9</v>
      </c>
      <c r="BJ3" s="148"/>
      <c r="BK3" s="179"/>
      <c r="BL3" s="27" t="s">
        <v>18</v>
      </c>
      <c r="BM3" s="42" t="s">
        <v>2</v>
      </c>
      <c r="BO3" s="175" t="s">
        <v>23</v>
      </c>
      <c r="BP3" s="176"/>
      <c r="BQ3" s="176"/>
      <c r="BR3" s="177"/>
      <c r="BS3" s="27" t="s">
        <v>18</v>
      </c>
      <c r="BT3" s="42" t="s">
        <v>2</v>
      </c>
      <c r="BV3" s="175" t="s">
        <v>22</v>
      </c>
      <c r="BW3" s="176"/>
      <c r="BX3" s="177"/>
      <c r="BY3" s="27" t="s">
        <v>18</v>
      </c>
      <c r="BZ3" s="42" t="s">
        <v>2</v>
      </c>
      <c r="CB3" s="175" t="s">
        <v>145</v>
      </c>
      <c r="CC3" s="176"/>
      <c r="CD3" s="177"/>
      <c r="CE3" s="43" t="s">
        <v>18</v>
      </c>
      <c r="CF3" s="44" t="s">
        <v>2</v>
      </c>
    </row>
    <row r="4" spans="1:84" ht="15" thickBot="1" x14ac:dyDescent="0.35">
      <c r="AA4" s="1"/>
      <c r="AI4" s="63" t="s">
        <v>25</v>
      </c>
      <c r="AJ4" s="83">
        <v>0.87</v>
      </c>
      <c r="AK4" s="81">
        <v>1.91</v>
      </c>
      <c r="AL4" s="82">
        <v>2.7</v>
      </c>
      <c r="AM4" s="79">
        <f>(SUM(AM6:AM130))</f>
        <v>4796.8266855524089</v>
      </c>
      <c r="AN4" t="s">
        <v>173</v>
      </c>
      <c r="AO4" s="7" t="s">
        <v>25</v>
      </c>
      <c r="AP4" s="83">
        <v>1.1399999999999999</v>
      </c>
      <c r="AQ4" s="81">
        <v>1.23</v>
      </c>
      <c r="AR4" s="82">
        <v>2.69</v>
      </c>
      <c r="AS4" s="79">
        <f>(SUM(AS6:AS130))</f>
        <v>18770.979999999996</v>
      </c>
      <c r="AT4" s="47"/>
      <c r="AU4" s="36">
        <f>AS4*AT4</f>
        <v>0</v>
      </c>
      <c r="AV4" t="s">
        <v>173</v>
      </c>
      <c r="AW4" s="7" t="s">
        <v>25</v>
      </c>
      <c r="AX4" s="80">
        <v>0.6</v>
      </c>
      <c r="AY4" s="80">
        <v>3.2</v>
      </c>
      <c r="AZ4" s="80">
        <v>9.4</v>
      </c>
      <c r="BA4" s="79">
        <f>(SUM(BA6:BA130))</f>
        <v>1502.3400000000001</v>
      </c>
      <c r="BB4" t="s">
        <v>173</v>
      </c>
      <c r="BC4" s="7"/>
      <c r="BD4" s="11">
        <v>0.46</v>
      </c>
      <c r="BE4" s="16">
        <f>(SUM(BE6:BE130))/1000</f>
        <v>47.295442800000004</v>
      </c>
      <c r="BF4" s="47"/>
      <c r="BG4" s="36">
        <f>BE4*BF4</f>
        <v>0</v>
      </c>
      <c r="BI4" s="7"/>
      <c r="BJ4" s="11">
        <v>0.6</v>
      </c>
      <c r="BK4" s="16">
        <f>(SUM(BK6:BK130))/1000</f>
        <v>0</v>
      </c>
      <c r="BL4" s="46"/>
      <c r="BM4" s="37">
        <f>BK4*BL4</f>
        <v>0</v>
      </c>
      <c r="BO4" s="5"/>
      <c r="BP4" s="4">
        <v>0.24</v>
      </c>
      <c r="BQ4" s="11">
        <v>0.15</v>
      </c>
      <c r="BR4" s="16">
        <f>(SUM(BR6:BR130))/1000</f>
        <v>0</v>
      </c>
      <c r="BS4" s="46"/>
      <c r="BT4" s="37">
        <f>BR4*BS4</f>
        <v>0</v>
      </c>
      <c r="BV4" s="5"/>
      <c r="BW4" s="4">
        <v>0.46</v>
      </c>
      <c r="BX4" s="16">
        <f>(SUM(BX6:BX130))/1000</f>
        <v>0</v>
      </c>
      <c r="BY4" s="46"/>
      <c r="BZ4" s="37">
        <f>BX4*BY4</f>
        <v>0</v>
      </c>
      <c r="CB4" s="5"/>
      <c r="CC4" s="14">
        <v>1</v>
      </c>
      <c r="CD4" s="16">
        <f>(SUM(CD6:CD130))/1000</f>
        <v>0</v>
      </c>
      <c r="CE4" s="46"/>
      <c r="CF4" s="37">
        <f>CD4*CE4</f>
        <v>0</v>
      </c>
    </row>
    <row r="5" spans="1:84" s="21" customFormat="1" ht="51" customHeight="1" thickBot="1" x14ac:dyDescent="0.35">
      <c r="A5" s="84" t="s">
        <v>166</v>
      </c>
      <c r="B5" s="18" t="s">
        <v>0</v>
      </c>
      <c r="C5" s="19" t="s">
        <v>1</v>
      </c>
      <c r="D5" s="92" t="s">
        <v>24</v>
      </c>
      <c r="E5" s="117" t="s">
        <v>182</v>
      </c>
      <c r="F5" s="20" t="s">
        <v>167</v>
      </c>
      <c r="H5" s="31" t="s">
        <v>4</v>
      </c>
      <c r="I5" s="32" t="s">
        <v>5</v>
      </c>
      <c r="J5" s="32" t="s">
        <v>6</v>
      </c>
      <c r="K5" s="34"/>
      <c r="L5" s="31" t="s">
        <v>4</v>
      </c>
      <c r="M5" s="32" t="s">
        <v>5</v>
      </c>
      <c r="N5" s="32" t="s">
        <v>6</v>
      </c>
      <c r="O5" s="34"/>
      <c r="P5" s="31" t="s">
        <v>4</v>
      </c>
      <c r="Q5" s="32" t="s">
        <v>5</v>
      </c>
      <c r="R5" s="32" t="s">
        <v>6</v>
      </c>
      <c r="S5" s="34"/>
      <c r="T5" s="35" t="s">
        <v>4</v>
      </c>
      <c r="V5" s="21" t="s">
        <v>21</v>
      </c>
      <c r="W5" s="31" t="s">
        <v>5</v>
      </c>
      <c r="X5" s="32" t="s">
        <v>6</v>
      </c>
      <c r="Y5" s="33" t="s">
        <v>16</v>
      </c>
      <c r="AA5" s="18" t="s">
        <v>4</v>
      </c>
      <c r="AB5" s="19" t="s">
        <v>5</v>
      </c>
      <c r="AC5" s="19" t="s">
        <v>6</v>
      </c>
      <c r="AE5" s="103" t="s">
        <v>4</v>
      </c>
      <c r="AF5" s="104" t="s">
        <v>5</v>
      </c>
      <c r="AG5" s="104" t="s">
        <v>6</v>
      </c>
      <c r="AI5" s="23" t="s">
        <v>26</v>
      </c>
      <c r="AJ5" s="61" t="s">
        <v>4</v>
      </c>
      <c r="AK5" s="21" t="s">
        <v>5</v>
      </c>
      <c r="AL5" s="21" t="s">
        <v>6</v>
      </c>
      <c r="AM5" s="24" t="s">
        <v>13</v>
      </c>
      <c r="AO5" s="23" t="s">
        <v>26</v>
      </c>
      <c r="AP5" s="22" t="s">
        <v>4</v>
      </c>
      <c r="AQ5" s="21" t="s">
        <v>5</v>
      </c>
      <c r="AR5" s="21" t="s">
        <v>6</v>
      </c>
      <c r="AS5" s="24" t="s">
        <v>13</v>
      </c>
      <c r="AT5" s="34" t="s">
        <v>14</v>
      </c>
      <c r="AU5" s="48" t="s">
        <v>19</v>
      </c>
      <c r="AV5" s="34"/>
      <c r="AW5" s="23" t="s">
        <v>26</v>
      </c>
      <c r="AX5" s="22" t="s">
        <v>4</v>
      </c>
      <c r="AY5" s="21" t="s">
        <v>5</v>
      </c>
      <c r="AZ5" s="21" t="s">
        <v>6</v>
      </c>
      <c r="BA5" s="24" t="s">
        <v>13</v>
      </c>
      <c r="BC5" s="23" t="s">
        <v>12</v>
      </c>
      <c r="BD5" s="22" t="s">
        <v>5</v>
      </c>
      <c r="BE5" s="24" t="s">
        <v>13</v>
      </c>
      <c r="BF5" s="34" t="s">
        <v>14</v>
      </c>
      <c r="BG5" s="48" t="s">
        <v>19</v>
      </c>
      <c r="BI5" s="23" t="s">
        <v>12</v>
      </c>
      <c r="BJ5" s="22" t="s">
        <v>6</v>
      </c>
      <c r="BK5" s="24" t="s">
        <v>13</v>
      </c>
      <c r="BL5" s="21" t="s">
        <v>14</v>
      </c>
      <c r="BM5" s="24"/>
      <c r="BO5" s="23" t="s">
        <v>11</v>
      </c>
      <c r="BP5" s="22" t="s">
        <v>4</v>
      </c>
      <c r="BQ5" s="22" t="s">
        <v>7</v>
      </c>
      <c r="BR5" s="24" t="s">
        <v>13</v>
      </c>
      <c r="BS5" s="34" t="s">
        <v>14</v>
      </c>
      <c r="BT5" s="48" t="s">
        <v>19</v>
      </c>
      <c r="BV5" s="23" t="s">
        <v>11</v>
      </c>
      <c r="BW5" s="22" t="s">
        <v>4</v>
      </c>
      <c r="BX5" s="24" t="s">
        <v>13</v>
      </c>
      <c r="BY5" s="34" t="s">
        <v>14</v>
      </c>
      <c r="BZ5" s="48" t="s">
        <v>19</v>
      </c>
      <c r="CB5" s="23" t="s">
        <v>11</v>
      </c>
      <c r="CC5" s="22" t="s">
        <v>4</v>
      </c>
      <c r="CD5" s="24" t="s">
        <v>13</v>
      </c>
      <c r="CE5" s="34" t="s">
        <v>14</v>
      </c>
      <c r="CF5" s="48" t="s">
        <v>19</v>
      </c>
    </row>
    <row r="6" spans="1:84" ht="15.6" x14ac:dyDescent="0.3">
      <c r="A6">
        <v>1</v>
      </c>
      <c r="B6" s="86" t="s">
        <v>35</v>
      </c>
      <c r="C6" s="87">
        <v>21.62</v>
      </c>
      <c r="D6" s="93" t="s">
        <v>30</v>
      </c>
      <c r="E6" s="122" t="s">
        <v>138</v>
      </c>
      <c r="F6" s="100" t="s">
        <v>133</v>
      </c>
      <c r="H6" s="3">
        <f t="shared" ref="H6:H37" si="0">AA6-L6</f>
        <v>73.900000000000006</v>
      </c>
      <c r="I6" s="3">
        <f t="shared" ref="I6:I37" si="1">AB6-M6</f>
        <v>-2.2999999999999972</v>
      </c>
      <c r="J6" s="3">
        <f t="shared" ref="J6:J37" si="2">AC6-N6</f>
        <v>79</v>
      </c>
      <c r="L6" s="3">
        <f t="shared" ref="L6:N25" si="3">(SUMIF($AJ$5:$CD$5,L$5,$AJ6:$CD6))</f>
        <v>26.1</v>
      </c>
      <c r="M6" s="3">
        <f t="shared" si="3"/>
        <v>57.3</v>
      </c>
      <c r="N6" s="3">
        <f t="shared" si="3"/>
        <v>81</v>
      </c>
      <c r="P6" s="145">
        <f t="shared" ref="P6:P37" si="4">L6*$C6</f>
        <v>564.28200000000004</v>
      </c>
      <c r="Q6" s="145">
        <f t="shared" ref="Q6:Q37" si="5">M6*$C6</f>
        <v>1238.826</v>
      </c>
      <c r="R6" s="145">
        <f t="shared" ref="R6:R37" si="6">N6*$C6</f>
        <v>1751.22</v>
      </c>
      <c r="T6" s="77">
        <v>1</v>
      </c>
      <c r="W6" s="68" t="s">
        <v>183</v>
      </c>
      <c r="X6" s="69">
        <v>2</v>
      </c>
      <c r="Y6" s="128">
        <v>44896</v>
      </c>
      <c r="AA6" s="74">
        <v>100</v>
      </c>
      <c r="AB6" s="52">
        <v>55</v>
      </c>
      <c r="AC6" s="52">
        <v>160</v>
      </c>
      <c r="AE6" s="105">
        <f t="shared" ref="AE6:AE37" si="7">AA6*C6</f>
        <v>2162</v>
      </c>
      <c r="AF6" s="106">
        <f t="shared" ref="AF6:AF37" si="8">AB6*C6</f>
        <v>1189.1000000000001</v>
      </c>
      <c r="AG6" s="107">
        <f t="shared" ref="AG6:AG37" si="9">AC6*C6</f>
        <v>3459.2000000000003</v>
      </c>
      <c r="AH6" s="21"/>
      <c r="AI6" s="74">
        <v>30</v>
      </c>
      <c r="AJ6" s="3">
        <f t="shared" ref="AJ6:AJ37" si="10">AI6*$AJ$4</f>
        <v>26.1</v>
      </c>
      <c r="AK6" s="3">
        <f t="shared" ref="AK6:AK37" si="11">AI6*$AK$4</f>
        <v>57.3</v>
      </c>
      <c r="AL6" s="3">
        <f t="shared" ref="AL6:AL37" si="12">AI6*$AL$4</f>
        <v>81</v>
      </c>
      <c r="AM6" s="101">
        <f t="shared" ref="AM6:AM37" si="13">AI6*C6</f>
        <v>648.6</v>
      </c>
      <c r="AN6" s="21"/>
      <c r="AO6" s="74"/>
      <c r="AP6" s="3">
        <f t="shared" ref="AP6:AP37" si="14">AO6*$AP$4</f>
        <v>0</v>
      </c>
      <c r="AQ6" s="3">
        <f t="shared" ref="AQ6:AQ37" si="15">AO6*$AQ$4</f>
        <v>0</v>
      </c>
      <c r="AR6" s="3">
        <f t="shared" ref="AR6:AR37" si="16">AO6*$AR$4</f>
        <v>0</v>
      </c>
      <c r="AS6" s="101">
        <f t="shared" ref="AS6:AS37" si="17">AO6*$C6</f>
        <v>0</v>
      </c>
      <c r="AT6" s="40"/>
      <c r="AU6" s="45"/>
      <c r="AV6" s="40"/>
      <c r="AW6" s="74"/>
      <c r="AX6" s="3">
        <f t="shared" ref="AX6:AX37" si="18">AW6*$AX$4</f>
        <v>0</v>
      </c>
      <c r="AY6" s="3">
        <f t="shared" ref="AY6:AY37" si="19">AW6*$AY$4</f>
        <v>0</v>
      </c>
      <c r="AZ6" s="3">
        <f t="shared" ref="AZ6:AZ37" si="20">AW6*$AZ$4</f>
        <v>0</v>
      </c>
      <c r="BA6" s="101">
        <f t="shared" ref="BA6:BA37" si="21">AW6*$C6</f>
        <v>0</v>
      </c>
      <c r="BB6" s="62"/>
      <c r="BC6" s="41"/>
      <c r="BD6" s="3">
        <f t="shared" ref="BD6:BD37" si="22">BC6*$BD$4</f>
        <v>0</v>
      </c>
      <c r="BE6" s="6">
        <f t="shared" ref="BE6:BE37" si="23">BA6*$C6</f>
        <v>0</v>
      </c>
      <c r="BF6" s="40"/>
      <c r="BG6" s="45"/>
      <c r="BI6" s="41"/>
      <c r="BJ6" s="3">
        <f t="shared" ref="BJ6:BJ37" si="24">BI6*$BJ$4</f>
        <v>0</v>
      </c>
      <c r="BK6" s="6">
        <f t="shared" ref="BK6:BK37" si="25">BH6*$C6</f>
        <v>0</v>
      </c>
      <c r="BL6" s="40"/>
      <c r="BM6" s="45"/>
      <c r="BO6" s="41"/>
      <c r="BP6" s="3">
        <f t="shared" ref="BP6:BP37" si="26">BO6*$BP$4</f>
        <v>0</v>
      </c>
      <c r="BQ6" s="3">
        <f t="shared" ref="BQ6:BQ37" si="27">BO6*$BQ$4</f>
        <v>0</v>
      </c>
      <c r="BR6" s="6">
        <f t="shared" ref="BR6:BR37" si="28">BO6*$C6</f>
        <v>0</v>
      </c>
      <c r="BS6" s="40"/>
      <c r="BT6" s="45"/>
      <c r="BV6" s="41"/>
      <c r="BW6" s="3">
        <f t="shared" ref="BW6:BW37" si="29">BV6*$BW$4</f>
        <v>0</v>
      </c>
      <c r="BX6" s="6">
        <f t="shared" ref="BX6:BX37" si="30">BV6*$C6</f>
        <v>0</v>
      </c>
      <c r="BY6" s="40"/>
      <c r="BZ6" s="45"/>
      <c r="CA6" s="2"/>
      <c r="CB6" s="74"/>
      <c r="CC6" s="3">
        <f t="shared" ref="CC6:CC37" si="31">CB6*$CC$4</f>
        <v>0</v>
      </c>
      <c r="CD6" s="101">
        <f t="shared" ref="CD6:CD37" si="32">CB6*$C6</f>
        <v>0</v>
      </c>
      <c r="CE6" s="40"/>
      <c r="CF6" s="45"/>
    </row>
    <row r="7" spans="1:84" ht="15.6" x14ac:dyDescent="0.3">
      <c r="A7">
        <v>2</v>
      </c>
      <c r="B7" s="86" t="s">
        <v>36</v>
      </c>
      <c r="C7" s="87">
        <v>27.44</v>
      </c>
      <c r="D7" s="93" t="s">
        <v>30</v>
      </c>
      <c r="E7" s="122" t="s">
        <v>138</v>
      </c>
      <c r="F7" s="100" t="s">
        <v>133</v>
      </c>
      <c r="H7" s="3">
        <f t="shared" si="0"/>
        <v>73.900000000000006</v>
      </c>
      <c r="I7" s="3">
        <f t="shared" si="1"/>
        <v>-2.2999999999999972</v>
      </c>
      <c r="J7" s="3">
        <f t="shared" si="2"/>
        <v>64</v>
      </c>
      <c r="L7" s="3">
        <f t="shared" si="3"/>
        <v>26.1</v>
      </c>
      <c r="M7" s="3">
        <f t="shared" si="3"/>
        <v>57.3</v>
      </c>
      <c r="N7" s="3">
        <f t="shared" si="3"/>
        <v>81</v>
      </c>
      <c r="P7" s="145">
        <f t="shared" si="4"/>
        <v>716.18400000000008</v>
      </c>
      <c r="Q7" s="145">
        <f t="shared" si="5"/>
        <v>1572.3119999999999</v>
      </c>
      <c r="R7" s="145">
        <f t="shared" si="6"/>
        <v>2222.6400000000003</v>
      </c>
      <c r="T7" s="77">
        <v>1</v>
      </c>
      <c r="W7" s="68" t="s">
        <v>183</v>
      </c>
      <c r="X7" s="69" t="s">
        <v>184</v>
      </c>
      <c r="Y7" s="128">
        <v>44896</v>
      </c>
      <c r="AA7" s="74">
        <v>100</v>
      </c>
      <c r="AB7" s="52">
        <v>55</v>
      </c>
      <c r="AC7" s="52">
        <v>145</v>
      </c>
      <c r="AE7" s="108">
        <f t="shared" si="7"/>
        <v>2744</v>
      </c>
      <c r="AF7" s="109">
        <f t="shared" si="8"/>
        <v>1509.2</v>
      </c>
      <c r="AG7" s="101">
        <f t="shared" si="9"/>
        <v>3978.8</v>
      </c>
      <c r="AH7" s="21"/>
      <c r="AI7" s="74">
        <v>30</v>
      </c>
      <c r="AJ7" s="3">
        <f t="shared" si="10"/>
        <v>26.1</v>
      </c>
      <c r="AK7" s="3">
        <f t="shared" si="11"/>
        <v>57.3</v>
      </c>
      <c r="AL7" s="3">
        <f t="shared" si="12"/>
        <v>81</v>
      </c>
      <c r="AM7" s="101">
        <f t="shared" si="13"/>
        <v>823.2</v>
      </c>
      <c r="AN7" s="21"/>
      <c r="AO7" s="74"/>
      <c r="AP7" s="3">
        <f t="shared" si="14"/>
        <v>0</v>
      </c>
      <c r="AQ7" s="3">
        <f t="shared" si="15"/>
        <v>0</v>
      </c>
      <c r="AR7" s="3">
        <f t="shared" si="16"/>
        <v>0</v>
      </c>
      <c r="AS7" s="101">
        <f t="shared" si="17"/>
        <v>0</v>
      </c>
      <c r="AT7" s="40"/>
      <c r="AU7" s="45"/>
      <c r="AV7" s="40"/>
      <c r="AW7" s="74"/>
      <c r="AX7" s="3">
        <f t="shared" si="18"/>
        <v>0</v>
      </c>
      <c r="AY7" s="3">
        <f t="shared" si="19"/>
        <v>0</v>
      </c>
      <c r="AZ7" s="3">
        <f t="shared" si="20"/>
        <v>0</v>
      </c>
      <c r="BA7" s="101">
        <f t="shared" si="21"/>
        <v>0</v>
      </c>
      <c r="BB7" s="62"/>
      <c r="BC7" s="41"/>
      <c r="BD7" s="3">
        <f t="shared" si="22"/>
        <v>0</v>
      </c>
      <c r="BE7" s="6">
        <f t="shared" si="23"/>
        <v>0</v>
      </c>
      <c r="BF7" s="40"/>
      <c r="BG7" s="45"/>
      <c r="BI7" s="41"/>
      <c r="BJ7" s="3">
        <f t="shared" si="24"/>
        <v>0</v>
      </c>
      <c r="BK7" s="6">
        <f t="shared" si="25"/>
        <v>0</v>
      </c>
      <c r="BL7" s="40"/>
      <c r="BM7" s="45"/>
      <c r="BO7" s="41"/>
      <c r="BP7" s="3">
        <f t="shared" si="26"/>
        <v>0</v>
      </c>
      <c r="BQ7" s="3">
        <f t="shared" si="27"/>
        <v>0</v>
      </c>
      <c r="BR7" s="6">
        <f t="shared" si="28"/>
        <v>0</v>
      </c>
      <c r="BS7" s="40"/>
      <c r="BT7" s="45"/>
      <c r="BV7" s="41"/>
      <c r="BW7" s="3">
        <f t="shared" si="29"/>
        <v>0</v>
      </c>
      <c r="BX7" s="6">
        <f t="shared" si="30"/>
        <v>0</v>
      </c>
      <c r="BY7" s="40"/>
      <c r="BZ7" s="45"/>
      <c r="CA7" s="2"/>
      <c r="CB7" s="74"/>
      <c r="CC7" s="3">
        <f t="shared" si="31"/>
        <v>0</v>
      </c>
      <c r="CD7" s="101">
        <f t="shared" si="32"/>
        <v>0</v>
      </c>
      <c r="CE7" s="40"/>
      <c r="CF7" s="45"/>
    </row>
    <row r="8" spans="1:84" ht="15.6" x14ac:dyDescent="0.3">
      <c r="A8">
        <v>3</v>
      </c>
      <c r="B8" s="86" t="s">
        <v>37</v>
      </c>
      <c r="C8" s="87">
        <v>15</v>
      </c>
      <c r="D8" s="93" t="s">
        <v>30</v>
      </c>
      <c r="E8" s="122" t="s">
        <v>134</v>
      </c>
      <c r="F8" s="100" t="s">
        <v>134</v>
      </c>
      <c r="H8" s="3">
        <f t="shared" si="0"/>
        <v>227.92000000000002</v>
      </c>
      <c r="I8" s="3">
        <f t="shared" si="1"/>
        <v>1.4399999999999977</v>
      </c>
      <c r="J8" s="3">
        <f t="shared" si="2"/>
        <v>-83.68</v>
      </c>
      <c r="L8" s="3">
        <f t="shared" si="3"/>
        <v>82.08</v>
      </c>
      <c r="M8" s="3">
        <f t="shared" si="3"/>
        <v>88.56</v>
      </c>
      <c r="N8" s="3">
        <f t="shared" si="3"/>
        <v>193.68</v>
      </c>
      <c r="P8" s="145">
        <f t="shared" si="4"/>
        <v>1231.2</v>
      </c>
      <c r="Q8" s="145">
        <f t="shared" si="5"/>
        <v>1328.4</v>
      </c>
      <c r="R8" s="145">
        <f t="shared" si="6"/>
        <v>2905.2000000000003</v>
      </c>
      <c r="T8" s="77">
        <v>2</v>
      </c>
      <c r="W8" s="68" t="s">
        <v>183</v>
      </c>
      <c r="X8" s="69" t="s">
        <v>185</v>
      </c>
      <c r="Y8" s="128">
        <v>44958</v>
      </c>
      <c r="AA8" s="74">
        <v>310</v>
      </c>
      <c r="AB8" s="52">
        <v>90</v>
      </c>
      <c r="AC8" s="52">
        <v>110</v>
      </c>
      <c r="AE8" s="108">
        <f t="shared" si="7"/>
        <v>4650</v>
      </c>
      <c r="AF8" s="109">
        <f t="shared" si="8"/>
        <v>1350</v>
      </c>
      <c r="AG8" s="101">
        <f t="shared" si="9"/>
        <v>1650</v>
      </c>
      <c r="AH8" s="21"/>
      <c r="AI8" s="74"/>
      <c r="AJ8" s="3">
        <f t="shared" si="10"/>
        <v>0</v>
      </c>
      <c r="AK8" s="3">
        <f t="shared" si="11"/>
        <v>0</v>
      </c>
      <c r="AL8" s="3">
        <f t="shared" si="12"/>
        <v>0</v>
      </c>
      <c r="AM8" s="101">
        <f t="shared" si="13"/>
        <v>0</v>
      </c>
      <c r="AN8" s="21"/>
      <c r="AO8" s="74">
        <v>72</v>
      </c>
      <c r="AP8" s="3">
        <f t="shared" si="14"/>
        <v>82.08</v>
      </c>
      <c r="AQ8" s="3">
        <f t="shared" si="15"/>
        <v>88.56</v>
      </c>
      <c r="AR8" s="3">
        <f t="shared" si="16"/>
        <v>193.68</v>
      </c>
      <c r="AS8" s="101">
        <f t="shared" si="17"/>
        <v>1080</v>
      </c>
      <c r="AT8" s="40"/>
      <c r="AU8" s="45"/>
      <c r="AV8" s="40"/>
      <c r="AW8" s="74"/>
      <c r="AX8" s="3">
        <f t="shared" si="18"/>
        <v>0</v>
      </c>
      <c r="AY8" s="3">
        <f t="shared" si="19"/>
        <v>0</v>
      </c>
      <c r="AZ8" s="3">
        <f t="shared" si="20"/>
        <v>0</v>
      </c>
      <c r="BA8" s="101">
        <f t="shared" si="21"/>
        <v>0</v>
      </c>
      <c r="BB8" s="62"/>
      <c r="BC8" s="41"/>
      <c r="BD8" s="3">
        <f t="shared" si="22"/>
        <v>0</v>
      </c>
      <c r="BE8" s="6">
        <f t="shared" si="23"/>
        <v>0</v>
      </c>
      <c r="BF8" s="40"/>
      <c r="BG8" s="45"/>
      <c r="BI8" s="41"/>
      <c r="BJ8" s="3">
        <f t="shared" si="24"/>
        <v>0</v>
      </c>
      <c r="BK8" s="6">
        <f t="shared" si="25"/>
        <v>0</v>
      </c>
      <c r="BL8" s="40"/>
      <c r="BM8" s="45"/>
      <c r="BO8" s="41"/>
      <c r="BP8" s="3">
        <f t="shared" si="26"/>
        <v>0</v>
      </c>
      <c r="BQ8" s="3">
        <f t="shared" si="27"/>
        <v>0</v>
      </c>
      <c r="BR8" s="6">
        <f t="shared" si="28"/>
        <v>0</v>
      </c>
      <c r="BS8" s="40"/>
      <c r="BT8" s="45"/>
      <c r="BV8" s="41"/>
      <c r="BW8" s="3">
        <f t="shared" si="29"/>
        <v>0</v>
      </c>
      <c r="BX8" s="6">
        <f t="shared" si="30"/>
        <v>0</v>
      </c>
      <c r="BY8" s="40"/>
      <c r="BZ8" s="45"/>
      <c r="CA8" s="2"/>
      <c r="CB8" s="74"/>
      <c r="CC8" s="3">
        <f t="shared" si="31"/>
        <v>0</v>
      </c>
      <c r="CD8" s="101">
        <f t="shared" si="32"/>
        <v>0</v>
      </c>
      <c r="CE8" s="40"/>
      <c r="CF8" s="45"/>
    </row>
    <row r="9" spans="1:84" ht="15.6" x14ac:dyDescent="0.3">
      <c r="A9">
        <v>4</v>
      </c>
      <c r="B9" s="86" t="s">
        <v>38</v>
      </c>
      <c r="C9" s="87">
        <v>33.840000000000003</v>
      </c>
      <c r="D9" s="93" t="s">
        <v>30</v>
      </c>
      <c r="E9" s="122" t="s">
        <v>138</v>
      </c>
      <c r="F9" s="100" t="s">
        <v>135</v>
      </c>
      <c r="H9" s="3">
        <f t="shared" si="0"/>
        <v>90</v>
      </c>
      <c r="I9" s="3">
        <f t="shared" si="1"/>
        <v>0</v>
      </c>
      <c r="J9" s="3">
        <f t="shared" si="2"/>
        <v>0</v>
      </c>
      <c r="L9" s="3">
        <f t="shared" si="3"/>
        <v>0</v>
      </c>
      <c r="M9" s="3">
        <f t="shared" si="3"/>
        <v>0</v>
      </c>
      <c r="N9" s="3">
        <f t="shared" si="3"/>
        <v>0</v>
      </c>
      <c r="P9" s="145">
        <f t="shared" si="4"/>
        <v>0</v>
      </c>
      <c r="Q9" s="145">
        <f t="shared" si="5"/>
        <v>0</v>
      </c>
      <c r="R9" s="145">
        <f t="shared" si="6"/>
        <v>0</v>
      </c>
      <c r="T9" s="77">
        <v>1</v>
      </c>
      <c r="W9" s="68">
        <v>5</v>
      </c>
      <c r="X9" s="69">
        <v>3</v>
      </c>
      <c r="Y9" s="128">
        <v>44958</v>
      </c>
      <c r="AA9" s="74">
        <v>90</v>
      </c>
      <c r="AB9" s="52">
        <v>0</v>
      </c>
      <c r="AC9" s="52">
        <v>0</v>
      </c>
      <c r="AE9" s="108">
        <f t="shared" si="7"/>
        <v>3045.6000000000004</v>
      </c>
      <c r="AF9" s="109">
        <f t="shared" si="8"/>
        <v>0</v>
      </c>
      <c r="AG9" s="101">
        <f t="shared" si="9"/>
        <v>0</v>
      </c>
      <c r="AH9" s="21"/>
      <c r="AI9" s="74"/>
      <c r="AJ9" s="3">
        <f t="shared" si="10"/>
        <v>0</v>
      </c>
      <c r="AK9" s="3">
        <f t="shared" si="11"/>
        <v>0</v>
      </c>
      <c r="AL9" s="3">
        <f t="shared" si="12"/>
        <v>0</v>
      </c>
      <c r="AM9" s="101">
        <f t="shared" si="13"/>
        <v>0</v>
      </c>
      <c r="AN9" s="21"/>
      <c r="AO9" s="74"/>
      <c r="AP9" s="3">
        <f t="shared" si="14"/>
        <v>0</v>
      </c>
      <c r="AQ9" s="3">
        <f t="shared" si="15"/>
        <v>0</v>
      </c>
      <c r="AR9" s="3">
        <f t="shared" si="16"/>
        <v>0</v>
      </c>
      <c r="AS9" s="101">
        <f t="shared" si="17"/>
        <v>0</v>
      </c>
      <c r="AT9" s="40"/>
      <c r="AU9" s="45"/>
      <c r="AV9" s="40"/>
      <c r="AW9" s="74"/>
      <c r="AX9" s="3">
        <f t="shared" si="18"/>
        <v>0</v>
      </c>
      <c r="AY9" s="3">
        <f t="shared" si="19"/>
        <v>0</v>
      </c>
      <c r="AZ9" s="3">
        <f t="shared" si="20"/>
        <v>0</v>
      </c>
      <c r="BA9" s="101">
        <f t="shared" si="21"/>
        <v>0</v>
      </c>
      <c r="BB9" s="62"/>
      <c r="BC9" s="41"/>
      <c r="BD9" s="3">
        <f t="shared" si="22"/>
        <v>0</v>
      </c>
      <c r="BE9" s="6">
        <f t="shared" si="23"/>
        <v>0</v>
      </c>
      <c r="BF9" s="40"/>
      <c r="BG9" s="45"/>
      <c r="BI9" s="41"/>
      <c r="BJ9" s="3">
        <f t="shared" si="24"/>
        <v>0</v>
      </c>
      <c r="BK9" s="6">
        <f t="shared" si="25"/>
        <v>0</v>
      </c>
      <c r="BL9" s="40"/>
      <c r="BM9" s="45"/>
      <c r="BO9" s="41"/>
      <c r="BP9" s="3">
        <f t="shared" si="26"/>
        <v>0</v>
      </c>
      <c r="BQ9" s="3">
        <f t="shared" si="27"/>
        <v>0</v>
      </c>
      <c r="BR9" s="6">
        <f t="shared" si="28"/>
        <v>0</v>
      </c>
      <c r="BS9" s="40"/>
      <c r="BT9" s="45"/>
      <c r="BV9" s="41"/>
      <c r="BW9" s="3">
        <f t="shared" si="29"/>
        <v>0</v>
      </c>
      <c r="BX9" s="6">
        <f t="shared" si="30"/>
        <v>0</v>
      </c>
      <c r="BY9" s="40"/>
      <c r="BZ9" s="45"/>
      <c r="CA9" s="2"/>
      <c r="CB9" s="74"/>
      <c r="CC9" s="3">
        <f t="shared" si="31"/>
        <v>0</v>
      </c>
      <c r="CD9" s="101">
        <f t="shared" si="32"/>
        <v>0</v>
      </c>
      <c r="CE9" s="40"/>
      <c r="CF9" s="45"/>
    </row>
    <row r="10" spans="1:84" ht="15.6" x14ac:dyDescent="0.3">
      <c r="A10">
        <v>5</v>
      </c>
      <c r="B10" s="86" t="s">
        <v>39</v>
      </c>
      <c r="C10" s="87">
        <v>6.42</v>
      </c>
      <c r="D10" s="93" t="s">
        <v>30</v>
      </c>
      <c r="E10" s="122" t="s">
        <v>133</v>
      </c>
      <c r="F10" s="122" t="s">
        <v>138</v>
      </c>
      <c r="H10" s="3">
        <f t="shared" si="0"/>
        <v>168.7</v>
      </c>
      <c r="I10" s="3">
        <f t="shared" si="1"/>
        <v>-0.35000000000000142</v>
      </c>
      <c r="J10" s="3">
        <f t="shared" si="2"/>
        <v>-51.05</v>
      </c>
      <c r="L10" s="3">
        <f t="shared" si="3"/>
        <v>51.3</v>
      </c>
      <c r="M10" s="3">
        <f t="shared" si="3"/>
        <v>55.35</v>
      </c>
      <c r="N10" s="3">
        <f t="shared" si="3"/>
        <v>121.05</v>
      </c>
      <c r="P10" s="145">
        <f t="shared" si="4"/>
        <v>329.346</v>
      </c>
      <c r="Q10" s="145">
        <f t="shared" si="5"/>
        <v>355.34699999999998</v>
      </c>
      <c r="R10" s="145">
        <f t="shared" si="6"/>
        <v>777.14099999999996</v>
      </c>
      <c r="T10" s="77">
        <v>1</v>
      </c>
      <c r="W10" s="68" t="s">
        <v>184</v>
      </c>
      <c r="X10" s="69">
        <v>2</v>
      </c>
      <c r="Y10" s="128">
        <v>44896</v>
      </c>
      <c r="AA10" s="74">
        <v>220</v>
      </c>
      <c r="AB10" s="52">
        <v>55</v>
      </c>
      <c r="AC10" s="52">
        <v>70</v>
      </c>
      <c r="AE10" s="108">
        <f t="shared" si="7"/>
        <v>1412.4</v>
      </c>
      <c r="AF10" s="109">
        <f t="shared" si="8"/>
        <v>353.1</v>
      </c>
      <c r="AG10" s="101">
        <f t="shared" si="9"/>
        <v>449.4</v>
      </c>
      <c r="AH10" s="21"/>
      <c r="AI10" s="74"/>
      <c r="AJ10" s="3">
        <f t="shared" si="10"/>
        <v>0</v>
      </c>
      <c r="AK10" s="3">
        <f t="shared" si="11"/>
        <v>0</v>
      </c>
      <c r="AL10" s="3">
        <f t="shared" si="12"/>
        <v>0</v>
      </c>
      <c r="AM10" s="101">
        <f t="shared" si="13"/>
        <v>0</v>
      </c>
      <c r="AN10" s="21"/>
      <c r="AO10" s="74">
        <v>45</v>
      </c>
      <c r="AP10" s="3">
        <f t="shared" si="14"/>
        <v>51.3</v>
      </c>
      <c r="AQ10" s="3">
        <f t="shared" si="15"/>
        <v>55.35</v>
      </c>
      <c r="AR10" s="3">
        <f t="shared" si="16"/>
        <v>121.05</v>
      </c>
      <c r="AS10" s="101">
        <f t="shared" si="17"/>
        <v>288.89999999999998</v>
      </c>
      <c r="AT10" s="40"/>
      <c r="AU10" s="45"/>
      <c r="AV10" s="40"/>
      <c r="AW10" s="74"/>
      <c r="AX10" s="3">
        <f t="shared" si="18"/>
        <v>0</v>
      </c>
      <c r="AY10" s="3">
        <f t="shared" si="19"/>
        <v>0</v>
      </c>
      <c r="AZ10" s="3">
        <f t="shared" si="20"/>
        <v>0</v>
      </c>
      <c r="BA10" s="101">
        <f t="shared" si="21"/>
        <v>0</v>
      </c>
      <c r="BB10" s="62"/>
      <c r="BC10" s="41"/>
      <c r="BD10" s="3">
        <f t="shared" si="22"/>
        <v>0</v>
      </c>
      <c r="BE10" s="6">
        <f t="shared" si="23"/>
        <v>0</v>
      </c>
      <c r="BF10" s="40"/>
      <c r="BG10" s="45"/>
      <c r="BI10" s="41"/>
      <c r="BJ10" s="3">
        <f t="shared" si="24"/>
        <v>0</v>
      </c>
      <c r="BK10" s="6">
        <f t="shared" si="25"/>
        <v>0</v>
      </c>
      <c r="BL10" s="40"/>
      <c r="BM10" s="45"/>
      <c r="BO10" s="41"/>
      <c r="BP10" s="3">
        <f t="shared" si="26"/>
        <v>0</v>
      </c>
      <c r="BQ10" s="3">
        <f t="shared" si="27"/>
        <v>0</v>
      </c>
      <c r="BR10" s="6">
        <f t="shared" si="28"/>
        <v>0</v>
      </c>
      <c r="BS10" s="40"/>
      <c r="BT10" s="45"/>
      <c r="BV10" s="41"/>
      <c r="BW10" s="3">
        <f t="shared" si="29"/>
        <v>0</v>
      </c>
      <c r="BX10" s="6">
        <f t="shared" si="30"/>
        <v>0</v>
      </c>
      <c r="BY10" s="40"/>
      <c r="BZ10" s="45"/>
      <c r="CA10" s="2"/>
      <c r="CB10" s="74"/>
      <c r="CC10" s="3">
        <f t="shared" si="31"/>
        <v>0</v>
      </c>
      <c r="CD10" s="101">
        <f t="shared" si="32"/>
        <v>0</v>
      </c>
      <c r="CE10" s="40"/>
      <c r="CF10" s="45"/>
    </row>
    <row r="11" spans="1:84" ht="15.6" x14ac:dyDescent="0.3">
      <c r="A11">
        <v>6</v>
      </c>
      <c r="B11" s="86" t="s">
        <v>40</v>
      </c>
      <c r="C11" s="87">
        <v>4.2699999999999996</v>
      </c>
      <c r="D11" s="93" t="s">
        <v>30</v>
      </c>
      <c r="E11" s="122" t="s">
        <v>137</v>
      </c>
      <c r="F11" s="100" t="s">
        <v>137</v>
      </c>
      <c r="H11" s="3">
        <f t="shared" si="0"/>
        <v>0</v>
      </c>
      <c r="I11" s="3">
        <f t="shared" si="1"/>
        <v>0</v>
      </c>
      <c r="J11" s="3">
        <f t="shared" si="2"/>
        <v>0</v>
      </c>
      <c r="L11" s="3">
        <f t="shared" si="3"/>
        <v>0</v>
      </c>
      <c r="M11" s="3">
        <f t="shared" si="3"/>
        <v>0</v>
      </c>
      <c r="N11" s="3">
        <f t="shared" si="3"/>
        <v>0</v>
      </c>
      <c r="P11" s="145">
        <f t="shared" si="4"/>
        <v>0</v>
      </c>
      <c r="Q11" s="145">
        <f t="shared" si="5"/>
        <v>0</v>
      </c>
      <c r="R11" s="145">
        <f t="shared" si="6"/>
        <v>0</v>
      </c>
      <c r="T11" s="77"/>
      <c r="W11" s="68">
        <v>4</v>
      </c>
      <c r="X11" s="69" t="s">
        <v>185</v>
      </c>
      <c r="Y11" s="128">
        <v>44866</v>
      </c>
      <c r="AA11" s="137"/>
      <c r="AB11" s="138"/>
      <c r="AC11" s="138"/>
      <c r="AE11" s="108">
        <f t="shared" si="7"/>
        <v>0</v>
      </c>
      <c r="AF11" s="109">
        <f t="shared" si="8"/>
        <v>0</v>
      </c>
      <c r="AG11" s="101">
        <f t="shared" si="9"/>
        <v>0</v>
      </c>
      <c r="AH11" s="21"/>
      <c r="AI11" s="74"/>
      <c r="AJ11" s="3">
        <f t="shared" si="10"/>
        <v>0</v>
      </c>
      <c r="AK11" s="3">
        <f t="shared" si="11"/>
        <v>0</v>
      </c>
      <c r="AL11" s="3">
        <f t="shared" si="12"/>
        <v>0</v>
      </c>
      <c r="AM11" s="101">
        <f t="shared" si="13"/>
        <v>0</v>
      </c>
      <c r="AN11" s="21"/>
      <c r="AO11" s="74"/>
      <c r="AP11" s="3">
        <f t="shared" si="14"/>
        <v>0</v>
      </c>
      <c r="AQ11" s="3">
        <f t="shared" si="15"/>
        <v>0</v>
      </c>
      <c r="AR11" s="3">
        <f t="shared" si="16"/>
        <v>0</v>
      </c>
      <c r="AS11" s="101">
        <f t="shared" si="17"/>
        <v>0</v>
      </c>
      <c r="AT11" s="40"/>
      <c r="AU11" s="45"/>
      <c r="AV11" s="40"/>
      <c r="AW11" s="74"/>
      <c r="AX11" s="3">
        <f t="shared" si="18"/>
        <v>0</v>
      </c>
      <c r="AY11" s="3">
        <f t="shared" si="19"/>
        <v>0</v>
      </c>
      <c r="AZ11" s="3">
        <f t="shared" si="20"/>
        <v>0</v>
      </c>
      <c r="BA11" s="101">
        <f t="shared" si="21"/>
        <v>0</v>
      </c>
      <c r="BB11" s="62"/>
      <c r="BC11" s="41"/>
      <c r="BD11" s="3">
        <f t="shared" si="22"/>
        <v>0</v>
      </c>
      <c r="BE11" s="6">
        <f t="shared" si="23"/>
        <v>0</v>
      </c>
      <c r="BF11" s="40"/>
      <c r="BG11" s="45"/>
      <c r="BI11" s="41"/>
      <c r="BJ11" s="3">
        <f t="shared" si="24"/>
        <v>0</v>
      </c>
      <c r="BK11" s="6">
        <f t="shared" si="25"/>
        <v>0</v>
      </c>
      <c r="BL11" s="40"/>
      <c r="BM11" s="45"/>
      <c r="BO11" s="41"/>
      <c r="BP11" s="3">
        <f t="shared" si="26"/>
        <v>0</v>
      </c>
      <c r="BQ11" s="3">
        <f t="shared" si="27"/>
        <v>0</v>
      </c>
      <c r="BR11" s="6">
        <f t="shared" si="28"/>
        <v>0</v>
      </c>
      <c r="BS11" s="40"/>
      <c r="BT11" s="45"/>
      <c r="BV11" s="41"/>
      <c r="BW11" s="3">
        <f t="shared" si="29"/>
        <v>0</v>
      </c>
      <c r="BX11" s="6">
        <f t="shared" si="30"/>
        <v>0</v>
      </c>
      <c r="BY11" s="40"/>
      <c r="BZ11" s="45"/>
      <c r="CA11" s="2"/>
      <c r="CB11" s="74"/>
      <c r="CC11" s="3">
        <f t="shared" si="31"/>
        <v>0</v>
      </c>
      <c r="CD11" s="101">
        <f t="shared" si="32"/>
        <v>0</v>
      </c>
      <c r="CE11" s="40"/>
      <c r="CF11" s="45"/>
    </row>
    <row r="12" spans="1:84" ht="15.6" x14ac:dyDescent="0.3">
      <c r="A12">
        <v>7</v>
      </c>
      <c r="B12" s="86" t="s">
        <v>41</v>
      </c>
      <c r="C12" s="87">
        <v>5.0999999999999996</v>
      </c>
      <c r="D12" s="93" t="s">
        <v>30</v>
      </c>
      <c r="E12" s="122" t="s">
        <v>134</v>
      </c>
      <c r="F12" s="122" t="s">
        <v>134</v>
      </c>
      <c r="H12" s="3">
        <f t="shared" si="0"/>
        <v>292.89999999999998</v>
      </c>
      <c r="I12" s="3">
        <f t="shared" si="1"/>
        <v>1.5500000000000007</v>
      </c>
      <c r="J12" s="3">
        <f t="shared" si="2"/>
        <v>69.650000000000006</v>
      </c>
      <c r="L12" s="3">
        <f t="shared" si="3"/>
        <v>17.099999999999998</v>
      </c>
      <c r="M12" s="3">
        <f t="shared" si="3"/>
        <v>18.45</v>
      </c>
      <c r="N12" s="3">
        <f t="shared" si="3"/>
        <v>40.35</v>
      </c>
      <c r="P12" s="145">
        <f t="shared" si="4"/>
        <v>87.20999999999998</v>
      </c>
      <c r="Q12" s="145">
        <f t="shared" si="5"/>
        <v>94.094999999999985</v>
      </c>
      <c r="R12" s="145">
        <f t="shared" si="6"/>
        <v>205.785</v>
      </c>
      <c r="T12" s="77">
        <v>2</v>
      </c>
      <c r="W12" s="68" t="s">
        <v>185</v>
      </c>
      <c r="X12" s="69">
        <v>3</v>
      </c>
      <c r="Y12" s="128">
        <v>44866</v>
      </c>
      <c r="AA12" s="74">
        <v>310</v>
      </c>
      <c r="AB12" s="52">
        <v>20</v>
      </c>
      <c r="AC12" s="52">
        <v>110</v>
      </c>
      <c r="AE12" s="108">
        <f t="shared" si="7"/>
        <v>1581</v>
      </c>
      <c r="AF12" s="109">
        <f t="shared" si="8"/>
        <v>102</v>
      </c>
      <c r="AG12" s="101">
        <f t="shared" si="9"/>
        <v>561</v>
      </c>
      <c r="AH12" s="21"/>
      <c r="AI12" s="74"/>
      <c r="AJ12" s="3">
        <f t="shared" si="10"/>
        <v>0</v>
      </c>
      <c r="AK12" s="3">
        <f t="shared" si="11"/>
        <v>0</v>
      </c>
      <c r="AL12" s="3">
        <f t="shared" si="12"/>
        <v>0</v>
      </c>
      <c r="AM12" s="101">
        <f t="shared" si="13"/>
        <v>0</v>
      </c>
      <c r="AN12" s="21"/>
      <c r="AO12" s="74">
        <v>15</v>
      </c>
      <c r="AP12" s="3">
        <f t="shared" si="14"/>
        <v>17.099999999999998</v>
      </c>
      <c r="AQ12" s="3">
        <f t="shared" si="15"/>
        <v>18.45</v>
      </c>
      <c r="AR12" s="3">
        <f t="shared" si="16"/>
        <v>40.35</v>
      </c>
      <c r="AS12" s="101">
        <f t="shared" si="17"/>
        <v>76.5</v>
      </c>
      <c r="AT12" s="40"/>
      <c r="AU12" s="45"/>
      <c r="AV12" s="40"/>
      <c r="AW12" s="74"/>
      <c r="AX12" s="3">
        <f t="shared" si="18"/>
        <v>0</v>
      </c>
      <c r="AY12" s="3">
        <f t="shared" si="19"/>
        <v>0</v>
      </c>
      <c r="AZ12" s="3">
        <f t="shared" si="20"/>
        <v>0</v>
      </c>
      <c r="BA12" s="101">
        <f t="shared" si="21"/>
        <v>0</v>
      </c>
      <c r="BB12" s="62"/>
      <c r="BC12" s="41"/>
      <c r="BD12" s="3">
        <f t="shared" si="22"/>
        <v>0</v>
      </c>
      <c r="BE12" s="6">
        <f t="shared" si="23"/>
        <v>0</v>
      </c>
      <c r="BF12" s="40"/>
      <c r="BG12" s="45"/>
      <c r="BI12" s="41"/>
      <c r="BJ12" s="3">
        <f t="shared" si="24"/>
        <v>0</v>
      </c>
      <c r="BK12" s="6">
        <f t="shared" si="25"/>
        <v>0</v>
      </c>
      <c r="BL12" s="40"/>
      <c r="BM12" s="45"/>
      <c r="BO12" s="41"/>
      <c r="BP12" s="3">
        <f t="shared" si="26"/>
        <v>0</v>
      </c>
      <c r="BQ12" s="3">
        <f t="shared" si="27"/>
        <v>0</v>
      </c>
      <c r="BR12" s="6">
        <f t="shared" si="28"/>
        <v>0</v>
      </c>
      <c r="BS12" s="40"/>
      <c r="BT12" s="45"/>
      <c r="BV12" s="41"/>
      <c r="BW12" s="3">
        <f t="shared" si="29"/>
        <v>0</v>
      </c>
      <c r="BX12" s="6">
        <f t="shared" si="30"/>
        <v>0</v>
      </c>
      <c r="BY12" s="40"/>
      <c r="BZ12" s="45"/>
      <c r="CA12" s="2"/>
      <c r="CB12" s="74"/>
      <c r="CC12" s="3">
        <f t="shared" si="31"/>
        <v>0</v>
      </c>
      <c r="CD12" s="101">
        <f t="shared" si="32"/>
        <v>0</v>
      </c>
      <c r="CE12" s="40"/>
      <c r="CF12" s="45"/>
    </row>
    <row r="13" spans="1:84" ht="15.6" x14ac:dyDescent="0.3">
      <c r="A13">
        <v>8</v>
      </c>
      <c r="B13" s="86" t="s">
        <v>42</v>
      </c>
      <c r="C13" s="87">
        <v>6.43</v>
      </c>
      <c r="D13" s="93" t="s">
        <v>30</v>
      </c>
      <c r="E13" s="122" t="s">
        <v>134</v>
      </c>
      <c r="F13" s="100" t="s">
        <v>133</v>
      </c>
      <c r="H13" s="3">
        <f t="shared" si="0"/>
        <v>100</v>
      </c>
      <c r="I13" s="3">
        <f t="shared" si="1"/>
        <v>0</v>
      </c>
      <c r="J13" s="3">
        <f t="shared" si="2"/>
        <v>110</v>
      </c>
      <c r="L13" s="3">
        <f t="shared" si="3"/>
        <v>0</v>
      </c>
      <c r="M13" s="3">
        <f t="shared" si="3"/>
        <v>0</v>
      </c>
      <c r="N13" s="3">
        <f t="shared" si="3"/>
        <v>0</v>
      </c>
      <c r="P13" s="145">
        <f t="shared" si="4"/>
        <v>0</v>
      </c>
      <c r="Q13" s="145">
        <f t="shared" si="5"/>
        <v>0</v>
      </c>
      <c r="R13" s="145">
        <f t="shared" si="6"/>
        <v>0</v>
      </c>
      <c r="T13" s="77">
        <v>1</v>
      </c>
      <c r="W13" s="68">
        <v>4</v>
      </c>
      <c r="X13" s="69" t="s">
        <v>185</v>
      </c>
      <c r="Y13" s="128">
        <v>44958</v>
      </c>
      <c r="AA13" s="74">
        <v>100</v>
      </c>
      <c r="AB13" s="52">
        <v>0</v>
      </c>
      <c r="AC13" s="52">
        <v>110</v>
      </c>
      <c r="AE13" s="108">
        <f t="shared" si="7"/>
        <v>643</v>
      </c>
      <c r="AF13" s="109">
        <f t="shared" si="8"/>
        <v>0</v>
      </c>
      <c r="AG13" s="101">
        <f t="shared" si="9"/>
        <v>707.3</v>
      </c>
      <c r="AH13" s="21"/>
      <c r="AI13" s="74"/>
      <c r="AJ13" s="3">
        <f t="shared" si="10"/>
        <v>0</v>
      </c>
      <c r="AK13" s="3">
        <f t="shared" si="11"/>
        <v>0</v>
      </c>
      <c r="AL13" s="3">
        <f t="shared" si="12"/>
        <v>0</v>
      </c>
      <c r="AM13" s="101">
        <f t="shared" si="13"/>
        <v>0</v>
      </c>
      <c r="AN13" s="21"/>
      <c r="AO13" s="74"/>
      <c r="AP13" s="3">
        <f t="shared" si="14"/>
        <v>0</v>
      </c>
      <c r="AQ13" s="3">
        <f t="shared" si="15"/>
        <v>0</v>
      </c>
      <c r="AR13" s="3">
        <f t="shared" si="16"/>
        <v>0</v>
      </c>
      <c r="AS13" s="101">
        <f t="shared" si="17"/>
        <v>0</v>
      </c>
      <c r="AT13" s="40"/>
      <c r="AU13" s="45"/>
      <c r="AV13" s="40"/>
      <c r="AW13" s="74"/>
      <c r="AX13" s="3">
        <f t="shared" si="18"/>
        <v>0</v>
      </c>
      <c r="AY13" s="3">
        <f t="shared" si="19"/>
        <v>0</v>
      </c>
      <c r="AZ13" s="3">
        <f t="shared" si="20"/>
        <v>0</v>
      </c>
      <c r="BA13" s="101">
        <f t="shared" si="21"/>
        <v>0</v>
      </c>
      <c r="BB13" s="62"/>
      <c r="BC13" s="41"/>
      <c r="BD13" s="3">
        <f t="shared" si="22"/>
        <v>0</v>
      </c>
      <c r="BE13" s="6">
        <f t="shared" si="23"/>
        <v>0</v>
      </c>
      <c r="BF13" s="40"/>
      <c r="BG13" s="45"/>
      <c r="BI13" s="41"/>
      <c r="BJ13" s="3">
        <f t="shared" si="24"/>
        <v>0</v>
      </c>
      <c r="BK13" s="6">
        <f t="shared" si="25"/>
        <v>0</v>
      </c>
      <c r="BL13" s="40"/>
      <c r="BM13" s="45"/>
      <c r="BO13" s="41"/>
      <c r="BP13" s="3">
        <f t="shared" si="26"/>
        <v>0</v>
      </c>
      <c r="BQ13" s="3">
        <f t="shared" si="27"/>
        <v>0</v>
      </c>
      <c r="BR13" s="6">
        <f t="shared" si="28"/>
        <v>0</v>
      </c>
      <c r="BS13" s="40"/>
      <c r="BT13" s="45"/>
      <c r="BV13" s="41"/>
      <c r="BW13" s="3">
        <f t="shared" si="29"/>
        <v>0</v>
      </c>
      <c r="BX13" s="6">
        <f t="shared" si="30"/>
        <v>0</v>
      </c>
      <c r="BY13" s="40"/>
      <c r="BZ13" s="45"/>
      <c r="CA13" s="2"/>
      <c r="CB13" s="74"/>
      <c r="CC13" s="3">
        <f t="shared" si="31"/>
        <v>0</v>
      </c>
      <c r="CD13" s="101">
        <f t="shared" si="32"/>
        <v>0</v>
      </c>
      <c r="CE13" s="40"/>
      <c r="CF13" s="45"/>
    </row>
    <row r="14" spans="1:84" ht="15.6" x14ac:dyDescent="0.3">
      <c r="A14">
        <v>9</v>
      </c>
      <c r="B14" s="86" t="s">
        <v>43</v>
      </c>
      <c r="C14" s="87">
        <v>7.77</v>
      </c>
      <c r="D14" s="93" t="s">
        <v>30</v>
      </c>
      <c r="E14" s="122" t="s">
        <v>134</v>
      </c>
      <c r="F14" s="122" t="s">
        <v>134</v>
      </c>
      <c r="H14" s="3">
        <f t="shared" si="0"/>
        <v>292.89999999999998</v>
      </c>
      <c r="I14" s="3">
        <f t="shared" si="1"/>
        <v>1.5500000000000007</v>
      </c>
      <c r="J14" s="3">
        <f t="shared" si="2"/>
        <v>69.650000000000006</v>
      </c>
      <c r="L14" s="3">
        <f t="shared" si="3"/>
        <v>17.099999999999998</v>
      </c>
      <c r="M14" s="3">
        <f t="shared" si="3"/>
        <v>18.45</v>
      </c>
      <c r="N14" s="3">
        <f t="shared" si="3"/>
        <v>40.35</v>
      </c>
      <c r="P14" s="145">
        <f t="shared" si="4"/>
        <v>132.86699999999999</v>
      </c>
      <c r="Q14" s="145">
        <f t="shared" si="5"/>
        <v>143.35649999999998</v>
      </c>
      <c r="R14" s="145">
        <f t="shared" si="6"/>
        <v>313.51949999999999</v>
      </c>
      <c r="T14" s="77">
        <v>2</v>
      </c>
      <c r="W14" s="68" t="s">
        <v>186</v>
      </c>
      <c r="X14" s="69">
        <v>3</v>
      </c>
      <c r="Y14" s="128">
        <v>44896</v>
      </c>
      <c r="AA14" s="74">
        <v>310</v>
      </c>
      <c r="AB14" s="52">
        <v>20</v>
      </c>
      <c r="AC14" s="52">
        <v>110</v>
      </c>
      <c r="AE14" s="108">
        <f t="shared" si="7"/>
        <v>2408.6999999999998</v>
      </c>
      <c r="AF14" s="109">
        <f t="shared" si="8"/>
        <v>155.39999999999998</v>
      </c>
      <c r="AG14" s="101">
        <f t="shared" si="9"/>
        <v>854.69999999999993</v>
      </c>
      <c r="AH14" s="21"/>
      <c r="AI14" s="74"/>
      <c r="AJ14" s="3">
        <f t="shared" si="10"/>
        <v>0</v>
      </c>
      <c r="AK14" s="3">
        <f t="shared" si="11"/>
        <v>0</v>
      </c>
      <c r="AL14" s="3">
        <f t="shared" si="12"/>
        <v>0</v>
      </c>
      <c r="AM14" s="101">
        <f t="shared" si="13"/>
        <v>0</v>
      </c>
      <c r="AN14" s="21"/>
      <c r="AO14" s="74">
        <v>15</v>
      </c>
      <c r="AP14" s="3">
        <f t="shared" si="14"/>
        <v>17.099999999999998</v>
      </c>
      <c r="AQ14" s="3">
        <f t="shared" si="15"/>
        <v>18.45</v>
      </c>
      <c r="AR14" s="3">
        <f t="shared" si="16"/>
        <v>40.35</v>
      </c>
      <c r="AS14" s="101">
        <f t="shared" si="17"/>
        <v>116.55</v>
      </c>
      <c r="AT14" s="40"/>
      <c r="AU14" s="45"/>
      <c r="AV14" s="40"/>
      <c r="AW14" s="74"/>
      <c r="AX14" s="3">
        <f t="shared" si="18"/>
        <v>0</v>
      </c>
      <c r="AY14" s="3">
        <f t="shared" si="19"/>
        <v>0</v>
      </c>
      <c r="AZ14" s="3">
        <f t="shared" si="20"/>
        <v>0</v>
      </c>
      <c r="BA14" s="101">
        <f t="shared" si="21"/>
        <v>0</v>
      </c>
      <c r="BB14" s="62"/>
      <c r="BC14" s="41"/>
      <c r="BD14" s="3">
        <f t="shared" si="22"/>
        <v>0</v>
      </c>
      <c r="BE14" s="6">
        <f t="shared" si="23"/>
        <v>0</v>
      </c>
      <c r="BF14" s="40"/>
      <c r="BG14" s="45"/>
      <c r="BI14" s="41"/>
      <c r="BJ14" s="3">
        <f t="shared" si="24"/>
        <v>0</v>
      </c>
      <c r="BK14" s="6">
        <f t="shared" si="25"/>
        <v>0</v>
      </c>
      <c r="BL14" s="40"/>
      <c r="BM14" s="45"/>
      <c r="BO14" s="41"/>
      <c r="BP14" s="3">
        <f t="shared" si="26"/>
        <v>0</v>
      </c>
      <c r="BQ14" s="3">
        <f t="shared" si="27"/>
        <v>0</v>
      </c>
      <c r="BR14" s="6">
        <f t="shared" si="28"/>
        <v>0</v>
      </c>
      <c r="BS14" s="40"/>
      <c r="BT14" s="45"/>
      <c r="BV14" s="41"/>
      <c r="BW14" s="3">
        <f t="shared" si="29"/>
        <v>0</v>
      </c>
      <c r="BX14" s="6">
        <f t="shared" si="30"/>
        <v>0</v>
      </c>
      <c r="BY14" s="40"/>
      <c r="BZ14" s="45"/>
      <c r="CA14" s="2"/>
      <c r="CB14" s="74"/>
      <c r="CC14" s="3">
        <f t="shared" si="31"/>
        <v>0</v>
      </c>
      <c r="CD14" s="101">
        <f t="shared" si="32"/>
        <v>0</v>
      </c>
      <c r="CE14" s="40"/>
      <c r="CF14" s="45"/>
    </row>
    <row r="15" spans="1:84" ht="15.6" x14ac:dyDescent="0.3">
      <c r="A15">
        <v>10</v>
      </c>
      <c r="B15" s="86" t="s">
        <v>44</v>
      </c>
      <c r="C15" s="87">
        <v>13.71</v>
      </c>
      <c r="D15" s="93" t="s">
        <v>30</v>
      </c>
      <c r="E15" s="122" t="s">
        <v>134</v>
      </c>
      <c r="F15" s="122" t="s">
        <v>134</v>
      </c>
      <c r="H15" s="3">
        <f t="shared" si="0"/>
        <v>207.4</v>
      </c>
      <c r="I15" s="3">
        <f t="shared" si="1"/>
        <v>9.2999999999999972</v>
      </c>
      <c r="J15" s="3">
        <f t="shared" si="2"/>
        <v>77.900000000000006</v>
      </c>
      <c r="L15" s="3">
        <f t="shared" si="3"/>
        <v>102.6</v>
      </c>
      <c r="M15" s="3">
        <f t="shared" si="3"/>
        <v>110.7</v>
      </c>
      <c r="N15" s="3">
        <f t="shared" si="3"/>
        <v>242.1</v>
      </c>
      <c r="P15" s="145">
        <f t="shared" si="4"/>
        <v>1406.646</v>
      </c>
      <c r="Q15" s="145">
        <f t="shared" si="5"/>
        <v>1517.6970000000001</v>
      </c>
      <c r="R15" s="145">
        <f t="shared" si="6"/>
        <v>3319.1910000000003</v>
      </c>
      <c r="T15" s="77">
        <v>2</v>
      </c>
      <c r="W15" s="68" t="s">
        <v>187</v>
      </c>
      <c r="X15" s="69" t="s">
        <v>183</v>
      </c>
      <c r="Y15" s="128">
        <v>44958</v>
      </c>
      <c r="AA15" s="74">
        <v>310</v>
      </c>
      <c r="AB15" s="52">
        <v>120</v>
      </c>
      <c r="AC15" s="52">
        <v>320</v>
      </c>
      <c r="AE15" s="108">
        <f t="shared" si="7"/>
        <v>4250.1000000000004</v>
      </c>
      <c r="AF15" s="109">
        <f t="shared" si="8"/>
        <v>1645.2</v>
      </c>
      <c r="AG15" s="101">
        <f t="shared" si="9"/>
        <v>4387.2000000000007</v>
      </c>
      <c r="AH15" s="21"/>
      <c r="AI15" s="74"/>
      <c r="AJ15" s="3">
        <f t="shared" si="10"/>
        <v>0</v>
      </c>
      <c r="AK15" s="3">
        <f t="shared" si="11"/>
        <v>0</v>
      </c>
      <c r="AL15" s="3">
        <f t="shared" si="12"/>
        <v>0</v>
      </c>
      <c r="AM15" s="101">
        <f t="shared" si="13"/>
        <v>0</v>
      </c>
      <c r="AN15" s="21"/>
      <c r="AO15" s="74">
        <v>90</v>
      </c>
      <c r="AP15" s="3">
        <f t="shared" si="14"/>
        <v>102.6</v>
      </c>
      <c r="AQ15" s="3">
        <f t="shared" si="15"/>
        <v>110.7</v>
      </c>
      <c r="AR15" s="3">
        <f t="shared" si="16"/>
        <v>242.1</v>
      </c>
      <c r="AS15" s="101">
        <f t="shared" si="17"/>
        <v>1233.9000000000001</v>
      </c>
      <c r="AT15" s="40"/>
      <c r="AU15" s="45"/>
      <c r="AV15" s="40"/>
      <c r="AW15" s="74"/>
      <c r="AX15" s="3">
        <f t="shared" si="18"/>
        <v>0</v>
      </c>
      <c r="AY15" s="3">
        <f t="shared" si="19"/>
        <v>0</v>
      </c>
      <c r="AZ15" s="3">
        <f t="shared" si="20"/>
        <v>0</v>
      </c>
      <c r="BA15" s="101">
        <f t="shared" si="21"/>
        <v>0</v>
      </c>
      <c r="BB15" s="62"/>
      <c r="BC15" s="41"/>
      <c r="BD15" s="3">
        <f t="shared" si="22"/>
        <v>0</v>
      </c>
      <c r="BE15" s="6">
        <f t="shared" si="23"/>
        <v>0</v>
      </c>
      <c r="BF15" s="40"/>
      <c r="BG15" s="45"/>
      <c r="BI15" s="41"/>
      <c r="BJ15" s="3">
        <f t="shared" si="24"/>
        <v>0</v>
      </c>
      <c r="BK15" s="6">
        <f t="shared" si="25"/>
        <v>0</v>
      </c>
      <c r="BL15" s="40"/>
      <c r="BM15" s="45"/>
      <c r="BO15" s="41"/>
      <c r="BP15" s="3">
        <f t="shared" si="26"/>
        <v>0</v>
      </c>
      <c r="BQ15" s="3">
        <f t="shared" si="27"/>
        <v>0</v>
      </c>
      <c r="BR15" s="6">
        <f t="shared" si="28"/>
        <v>0</v>
      </c>
      <c r="BS15" s="40"/>
      <c r="BT15" s="45"/>
      <c r="BV15" s="41"/>
      <c r="BW15" s="3">
        <f t="shared" si="29"/>
        <v>0</v>
      </c>
      <c r="BX15" s="6">
        <f t="shared" si="30"/>
        <v>0</v>
      </c>
      <c r="BY15" s="40"/>
      <c r="BZ15" s="45"/>
      <c r="CA15" s="2"/>
      <c r="CB15" s="74"/>
      <c r="CC15" s="3">
        <f t="shared" si="31"/>
        <v>0</v>
      </c>
      <c r="CD15" s="101">
        <f t="shared" si="32"/>
        <v>0</v>
      </c>
      <c r="CE15" s="40"/>
      <c r="CF15" s="45"/>
    </row>
    <row r="16" spans="1:84" ht="15.6" x14ac:dyDescent="0.3">
      <c r="A16">
        <v>11</v>
      </c>
      <c r="B16" s="86" t="s">
        <v>45</v>
      </c>
      <c r="C16" s="87">
        <v>16</v>
      </c>
      <c r="D16" s="93" t="s">
        <v>141</v>
      </c>
      <c r="E16" s="122" t="s">
        <v>134</v>
      </c>
      <c r="F16" s="122" t="s">
        <v>134</v>
      </c>
      <c r="H16" s="3">
        <f t="shared" si="0"/>
        <v>196</v>
      </c>
      <c r="I16" s="3">
        <f t="shared" si="1"/>
        <v>-3</v>
      </c>
      <c r="J16" s="3">
        <f t="shared" si="2"/>
        <v>-69</v>
      </c>
      <c r="L16" s="3">
        <f t="shared" si="3"/>
        <v>113.99999999999999</v>
      </c>
      <c r="M16" s="3">
        <f t="shared" si="3"/>
        <v>123</v>
      </c>
      <c r="N16" s="3">
        <f t="shared" si="3"/>
        <v>269</v>
      </c>
      <c r="P16" s="145">
        <f t="shared" si="4"/>
        <v>1823.9999999999998</v>
      </c>
      <c r="Q16" s="145">
        <f t="shared" si="5"/>
        <v>1968</v>
      </c>
      <c r="R16" s="145">
        <f t="shared" si="6"/>
        <v>4304</v>
      </c>
      <c r="T16" s="77">
        <v>2</v>
      </c>
      <c r="W16" s="68">
        <v>1</v>
      </c>
      <c r="X16" s="69" t="s">
        <v>184</v>
      </c>
      <c r="Y16" s="128">
        <v>44896</v>
      </c>
      <c r="AA16" s="74">
        <v>310</v>
      </c>
      <c r="AB16" s="52">
        <v>120</v>
      </c>
      <c r="AC16" s="52">
        <v>200</v>
      </c>
      <c r="AE16" s="108">
        <f t="shared" si="7"/>
        <v>4960</v>
      </c>
      <c r="AF16" s="109">
        <f t="shared" si="8"/>
        <v>1920</v>
      </c>
      <c r="AG16" s="101">
        <f t="shared" si="9"/>
        <v>3200</v>
      </c>
      <c r="AH16" s="21"/>
      <c r="AI16" s="74"/>
      <c r="AJ16" s="3">
        <f t="shared" si="10"/>
        <v>0</v>
      </c>
      <c r="AK16" s="3">
        <f t="shared" si="11"/>
        <v>0</v>
      </c>
      <c r="AL16" s="3">
        <f t="shared" si="12"/>
        <v>0</v>
      </c>
      <c r="AM16" s="101">
        <f t="shared" si="13"/>
        <v>0</v>
      </c>
      <c r="AN16" s="21"/>
      <c r="AO16" s="74">
        <v>100</v>
      </c>
      <c r="AP16" s="3">
        <f t="shared" si="14"/>
        <v>113.99999999999999</v>
      </c>
      <c r="AQ16" s="3">
        <f t="shared" si="15"/>
        <v>123</v>
      </c>
      <c r="AR16" s="3">
        <f t="shared" si="16"/>
        <v>269</v>
      </c>
      <c r="AS16" s="101">
        <f t="shared" si="17"/>
        <v>1600</v>
      </c>
      <c r="AT16" s="40"/>
      <c r="AU16" s="45"/>
      <c r="AV16" s="40"/>
      <c r="AW16" s="74"/>
      <c r="AX16" s="3">
        <f t="shared" si="18"/>
        <v>0</v>
      </c>
      <c r="AY16" s="3">
        <f t="shared" si="19"/>
        <v>0</v>
      </c>
      <c r="AZ16" s="3">
        <f t="shared" si="20"/>
        <v>0</v>
      </c>
      <c r="BA16" s="101">
        <f t="shared" si="21"/>
        <v>0</v>
      </c>
      <c r="BB16" s="62"/>
      <c r="BC16" s="41"/>
      <c r="BD16" s="3">
        <f t="shared" si="22"/>
        <v>0</v>
      </c>
      <c r="BE16" s="6">
        <f t="shared" si="23"/>
        <v>0</v>
      </c>
      <c r="BF16" s="40"/>
      <c r="BG16" s="45"/>
      <c r="BI16" s="41"/>
      <c r="BJ16" s="3">
        <f t="shared" si="24"/>
        <v>0</v>
      </c>
      <c r="BK16" s="6">
        <f t="shared" si="25"/>
        <v>0</v>
      </c>
      <c r="BL16" s="40"/>
      <c r="BM16" s="45"/>
      <c r="BO16" s="41"/>
      <c r="BP16" s="3">
        <f t="shared" si="26"/>
        <v>0</v>
      </c>
      <c r="BQ16" s="3">
        <f t="shared" si="27"/>
        <v>0</v>
      </c>
      <c r="BR16" s="6">
        <f t="shared" si="28"/>
        <v>0</v>
      </c>
      <c r="BS16" s="40"/>
      <c r="BT16" s="45"/>
      <c r="BV16" s="41"/>
      <c r="BW16" s="3">
        <f t="shared" si="29"/>
        <v>0</v>
      </c>
      <c r="BX16" s="6">
        <f t="shared" si="30"/>
        <v>0</v>
      </c>
      <c r="BY16" s="40"/>
      <c r="BZ16" s="45"/>
      <c r="CA16" s="2"/>
      <c r="CB16" s="74"/>
      <c r="CC16" s="3">
        <f t="shared" si="31"/>
        <v>0</v>
      </c>
      <c r="CD16" s="101">
        <f t="shared" si="32"/>
        <v>0</v>
      </c>
      <c r="CE16" s="40"/>
      <c r="CF16" s="45"/>
    </row>
    <row r="17" spans="1:84" ht="15.6" x14ac:dyDescent="0.3">
      <c r="A17">
        <v>12</v>
      </c>
      <c r="B17" s="86" t="s">
        <v>46</v>
      </c>
      <c r="C17" s="87">
        <v>9.0299999999999994</v>
      </c>
      <c r="D17" s="93" t="s">
        <v>30</v>
      </c>
      <c r="E17" s="122" t="s">
        <v>133</v>
      </c>
      <c r="F17" s="122" t="s">
        <v>138</v>
      </c>
      <c r="H17" s="3">
        <f t="shared" si="0"/>
        <v>220</v>
      </c>
      <c r="I17" s="3">
        <f t="shared" si="1"/>
        <v>0</v>
      </c>
      <c r="J17" s="3">
        <f t="shared" si="2"/>
        <v>0</v>
      </c>
      <c r="L17" s="3">
        <f t="shared" si="3"/>
        <v>0</v>
      </c>
      <c r="M17" s="3">
        <f t="shared" si="3"/>
        <v>0</v>
      </c>
      <c r="N17" s="3">
        <f t="shared" si="3"/>
        <v>0</v>
      </c>
      <c r="P17" s="145">
        <f t="shared" si="4"/>
        <v>0</v>
      </c>
      <c r="Q17" s="145">
        <f t="shared" si="5"/>
        <v>0</v>
      </c>
      <c r="R17" s="145">
        <f t="shared" si="6"/>
        <v>0</v>
      </c>
      <c r="T17" s="77">
        <v>1</v>
      </c>
      <c r="W17" s="68" t="s">
        <v>186</v>
      </c>
      <c r="X17" s="69">
        <v>3</v>
      </c>
      <c r="Y17" s="128">
        <v>44896</v>
      </c>
      <c r="AA17" s="74">
        <v>220</v>
      </c>
      <c r="AB17" s="52">
        <v>0</v>
      </c>
      <c r="AC17" s="52">
        <v>0</v>
      </c>
      <c r="AE17" s="108">
        <f t="shared" si="7"/>
        <v>1986.6</v>
      </c>
      <c r="AF17" s="109">
        <f t="shared" si="8"/>
        <v>0</v>
      </c>
      <c r="AG17" s="101">
        <f t="shared" si="9"/>
        <v>0</v>
      </c>
      <c r="AH17" s="21"/>
      <c r="AI17" s="74"/>
      <c r="AJ17" s="3">
        <f t="shared" si="10"/>
        <v>0</v>
      </c>
      <c r="AK17" s="3">
        <f t="shared" si="11"/>
        <v>0</v>
      </c>
      <c r="AL17" s="3">
        <f t="shared" si="12"/>
        <v>0</v>
      </c>
      <c r="AM17" s="101">
        <f t="shared" si="13"/>
        <v>0</v>
      </c>
      <c r="AN17" s="21"/>
      <c r="AO17" s="74"/>
      <c r="AP17" s="3">
        <f t="shared" si="14"/>
        <v>0</v>
      </c>
      <c r="AQ17" s="3">
        <f t="shared" si="15"/>
        <v>0</v>
      </c>
      <c r="AR17" s="3">
        <f t="shared" si="16"/>
        <v>0</v>
      </c>
      <c r="AS17" s="101">
        <f t="shared" si="17"/>
        <v>0</v>
      </c>
      <c r="AT17" s="40"/>
      <c r="AU17" s="45"/>
      <c r="AV17" s="40"/>
      <c r="AW17" s="74"/>
      <c r="AX17" s="3">
        <f t="shared" si="18"/>
        <v>0</v>
      </c>
      <c r="AY17" s="3">
        <f t="shared" si="19"/>
        <v>0</v>
      </c>
      <c r="AZ17" s="3">
        <f t="shared" si="20"/>
        <v>0</v>
      </c>
      <c r="BA17" s="101">
        <f t="shared" si="21"/>
        <v>0</v>
      </c>
      <c r="BB17" s="62"/>
      <c r="BC17" s="41"/>
      <c r="BD17" s="3">
        <f t="shared" si="22"/>
        <v>0</v>
      </c>
      <c r="BE17" s="6">
        <f t="shared" si="23"/>
        <v>0</v>
      </c>
      <c r="BF17" s="40"/>
      <c r="BG17" s="45"/>
      <c r="BI17" s="41"/>
      <c r="BJ17" s="3">
        <f t="shared" si="24"/>
        <v>0</v>
      </c>
      <c r="BK17" s="6">
        <f t="shared" si="25"/>
        <v>0</v>
      </c>
      <c r="BL17" s="40"/>
      <c r="BM17" s="45"/>
      <c r="BO17" s="41"/>
      <c r="BP17" s="3">
        <f t="shared" si="26"/>
        <v>0</v>
      </c>
      <c r="BQ17" s="3">
        <f t="shared" si="27"/>
        <v>0</v>
      </c>
      <c r="BR17" s="6">
        <f t="shared" si="28"/>
        <v>0</v>
      </c>
      <c r="BS17" s="40"/>
      <c r="BT17" s="45"/>
      <c r="BV17" s="41"/>
      <c r="BW17" s="3">
        <f t="shared" si="29"/>
        <v>0</v>
      </c>
      <c r="BX17" s="6">
        <f t="shared" si="30"/>
        <v>0</v>
      </c>
      <c r="BY17" s="40"/>
      <c r="BZ17" s="45"/>
      <c r="CA17" s="2"/>
      <c r="CB17" s="74"/>
      <c r="CC17" s="3">
        <f t="shared" si="31"/>
        <v>0</v>
      </c>
      <c r="CD17" s="101">
        <f t="shared" si="32"/>
        <v>0</v>
      </c>
      <c r="CE17" s="40"/>
      <c r="CF17" s="45"/>
    </row>
    <row r="18" spans="1:84" ht="15.6" x14ac:dyDescent="0.3">
      <c r="A18">
        <v>13</v>
      </c>
      <c r="B18" s="86" t="s">
        <v>47</v>
      </c>
      <c r="C18" s="87">
        <v>4.03</v>
      </c>
      <c r="D18" s="93" t="s">
        <v>30</v>
      </c>
      <c r="E18" s="122" t="s">
        <v>133</v>
      </c>
      <c r="F18" s="122" t="s">
        <v>138</v>
      </c>
      <c r="H18" s="3">
        <f t="shared" si="0"/>
        <v>220</v>
      </c>
      <c r="I18" s="3">
        <f t="shared" si="1"/>
        <v>0</v>
      </c>
      <c r="J18" s="3">
        <f t="shared" si="2"/>
        <v>115</v>
      </c>
      <c r="L18" s="3">
        <f t="shared" si="3"/>
        <v>0</v>
      </c>
      <c r="M18" s="3">
        <f t="shared" si="3"/>
        <v>0</v>
      </c>
      <c r="N18" s="3">
        <f t="shared" si="3"/>
        <v>0</v>
      </c>
      <c r="P18" s="145">
        <f t="shared" si="4"/>
        <v>0</v>
      </c>
      <c r="Q18" s="145">
        <f t="shared" si="5"/>
        <v>0</v>
      </c>
      <c r="R18" s="145">
        <f t="shared" si="6"/>
        <v>0</v>
      </c>
      <c r="T18" s="77">
        <v>1</v>
      </c>
      <c r="W18" s="68">
        <v>3</v>
      </c>
      <c r="X18" s="69" t="s">
        <v>188</v>
      </c>
      <c r="Y18" s="128">
        <v>44958</v>
      </c>
      <c r="AA18" s="74">
        <v>220</v>
      </c>
      <c r="AB18" s="52">
        <v>0</v>
      </c>
      <c r="AC18" s="52">
        <v>115</v>
      </c>
      <c r="AE18" s="108">
        <f t="shared" si="7"/>
        <v>886.6</v>
      </c>
      <c r="AF18" s="109">
        <f t="shared" si="8"/>
        <v>0</v>
      </c>
      <c r="AG18" s="101">
        <f t="shared" si="9"/>
        <v>463.45000000000005</v>
      </c>
      <c r="AH18" s="21"/>
      <c r="AI18" s="74"/>
      <c r="AJ18" s="3">
        <f t="shared" si="10"/>
        <v>0</v>
      </c>
      <c r="AK18" s="3">
        <f t="shared" si="11"/>
        <v>0</v>
      </c>
      <c r="AL18" s="3">
        <f t="shared" si="12"/>
        <v>0</v>
      </c>
      <c r="AM18" s="101">
        <f t="shared" si="13"/>
        <v>0</v>
      </c>
      <c r="AN18" s="21"/>
      <c r="AO18" s="74"/>
      <c r="AP18" s="3">
        <f t="shared" si="14"/>
        <v>0</v>
      </c>
      <c r="AQ18" s="3">
        <f t="shared" si="15"/>
        <v>0</v>
      </c>
      <c r="AR18" s="3">
        <f t="shared" si="16"/>
        <v>0</v>
      </c>
      <c r="AS18" s="101">
        <f t="shared" si="17"/>
        <v>0</v>
      </c>
      <c r="AT18" s="40"/>
      <c r="AU18" s="45"/>
      <c r="AV18" s="40"/>
      <c r="AW18" s="74"/>
      <c r="AX18" s="3">
        <f t="shared" si="18"/>
        <v>0</v>
      </c>
      <c r="AY18" s="3">
        <f t="shared" si="19"/>
        <v>0</v>
      </c>
      <c r="AZ18" s="3">
        <f t="shared" si="20"/>
        <v>0</v>
      </c>
      <c r="BA18" s="101">
        <f t="shared" si="21"/>
        <v>0</v>
      </c>
      <c r="BB18" s="62"/>
      <c r="BC18" s="41"/>
      <c r="BD18" s="3">
        <f t="shared" si="22"/>
        <v>0</v>
      </c>
      <c r="BE18" s="6">
        <f t="shared" si="23"/>
        <v>0</v>
      </c>
      <c r="BF18" s="40"/>
      <c r="BG18" s="45"/>
      <c r="BI18" s="41"/>
      <c r="BJ18" s="3">
        <f t="shared" si="24"/>
        <v>0</v>
      </c>
      <c r="BK18" s="6">
        <f t="shared" si="25"/>
        <v>0</v>
      </c>
      <c r="BL18" s="40"/>
      <c r="BM18" s="45"/>
      <c r="BO18" s="41"/>
      <c r="BP18" s="3">
        <f t="shared" si="26"/>
        <v>0</v>
      </c>
      <c r="BQ18" s="3">
        <f t="shared" si="27"/>
        <v>0</v>
      </c>
      <c r="BR18" s="6">
        <f t="shared" si="28"/>
        <v>0</v>
      </c>
      <c r="BS18" s="40"/>
      <c r="BT18" s="45"/>
      <c r="BV18" s="41"/>
      <c r="BW18" s="3">
        <f t="shared" si="29"/>
        <v>0</v>
      </c>
      <c r="BX18" s="6">
        <f t="shared" si="30"/>
        <v>0</v>
      </c>
      <c r="BY18" s="40"/>
      <c r="BZ18" s="45"/>
      <c r="CA18" s="2"/>
      <c r="CB18" s="74"/>
      <c r="CC18" s="3">
        <f t="shared" si="31"/>
        <v>0</v>
      </c>
      <c r="CD18" s="101">
        <f t="shared" si="32"/>
        <v>0</v>
      </c>
      <c r="CE18" s="40"/>
      <c r="CF18" s="45"/>
    </row>
    <row r="19" spans="1:84" ht="15.6" x14ac:dyDescent="0.3">
      <c r="A19">
        <v>14</v>
      </c>
      <c r="B19" s="86" t="s">
        <v>48</v>
      </c>
      <c r="C19" s="87">
        <v>3.76</v>
      </c>
      <c r="D19" s="93" t="s">
        <v>30</v>
      </c>
      <c r="E19" s="122" t="s">
        <v>134</v>
      </c>
      <c r="F19" s="122" t="s">
        <v>134</v>
      </c>
      <c r="H19" s="3">
        <f t="shared" si="0"/>
        <v>310</v>
      </c>
      <c r="I19" s="3">
        <f t="shared" si="1"/>
        <v>20</v>
      </c>
      <c r="J19" s="3">
        <f t="shared" si="2"/>
        <v>255</v>
      </c>
      <c r="L19" s="3">
        <f t="shared" si="3"/>
        <v>0</v>
      </c>
      <c r="M19" s="3">
        <f t="shared" si="3"/>
        <v>0</v>
      </c>
      <c r="N19" s="3">
        <f t="shared" si="3"/>
        <v>0</v>
      </c>
      <c r="P19" s="145">
        <f t="shared" si="4"/>
        <v>0</v>
      </c>
      <c r="Q19" s="145">
        <f t="shared" si="5"/>
        <v>0</v>
      </c>
      <c r="R19" s="145">
        <f t="shared" si="6"/>
        <v>0</v>
      </c>
      <c r="T19" s="77">
        <v>2</v>
      </c>
      <c r="W19" s="68">
        <v>3</v>
      </c>
      <c r="X19" s="69">
        <v>2</v>
      </c>
      <c r="Y19" s="128">
        <v>44866</v>
      </c>
      <c r="AA19" s="74">
        <v>310</v>
      </c>
      <c r="AB19" s="52">
        <v>20</v>
      </c>
      <c r="AC19" s="52">
        <v>255</v>
      </c>
      <c r="AE19" s="108">
        <f t="shared" si="7"/>
        <v>1165.5999999999999</v>
      </c>
      <c r="AF19" s="109">
        <f t="shared" si="8"/>
        <v>75.199999999999989</v>
      </c>
      <c r="AG19" s="101">
        <f t="shared" si="9"/>
        <v>958.8</v>
      </c>
      <c r="AH19" s="21"/>
      <c r="AI19" s="74"/>
      <c r="AJ19" s="3">
        <f t="shared" si="10"/>
        <v>0</v>
      </c>
      <c r="AK19" s="3">
        <f t="shared" si="11"/>
        <v>0</v>
      </c>
      <c r="AL19" s="3">
        <f t="shared" si="12"/>
        <v>0</v>
      </c>
      <c r="AM19" s="101">
        <f t="shared" si="13"/>
        <v>0</v>
      </c>
      <c r="AN19" s="21"/>
      <c r="AO19" s="74"/>
      <c r="AP19" s="3">
        <f t="shared" si="14"/>
        <v>0</v>
      </c>
      <c r="AQ19" s="3">
        <f t="shared" si="15"/>
        <v>0</v>
      </c>
      <c r="AR19" s="3">
        <f t="shared" si="16"/>
        <v>0</v>
      </c>
      <c r="AS19" s="101">
        <f t="shared" si="17"/>
        <v>0</v>
      </c>
      <c r="AT19" s="40"/>
      <c r="AU19" s="45"/>
      <c r="AV19" s="40"/>
      <c r="AW19" s="74"/>
      <c r="AX19" s="3">
        <f t="shared" si="18"/>
        <v>0</v>
      </c>
      <c r="AY19" s="3">
        <f t="shared" si="19"/>
        <v>0</v>
      </c>
      <c r="AZ19" s="3">
        <f t="shared" si="20"/>
        <v>0</v>
      </c>
      <c r="BA19" s="101">
        <f t="shared" si="21"/>
        <v>0</v>
      </c>
      <c r="BB19" s="62"/>
      <c r="BC19" s="41"/>
      <c r="BD19" s="3">
        <f t="shared" si="22"/>
        <v>0</v>
      </c>
      <c r="BE19" s="6">
        <f t="shared" si="23"/>
        <v>0</v>
      </c>
      <c r="BF19" s="40"/>
      <c r="BG19" s="45"/>
      <c r="BI19" s="41"/>
      <c r="BJ19" s="3">
        <f t="shared" si="24"/>
        <v>0</v>
      </c>
      <c r="BK19" s="6">
        <f t="shared" si="25"/>
        <v>0</v>
      </c>
      <c r="BL19" s="40"/>
      <c r="BM19" s="45"/>
      <c r="BO19" s="41"/>
      <c r="BP19" s="3">
        <f t="shared" si="26"/>
        <v>0</v>
      </c>
      <c r="BQ19" s="3">
        <f t="shared" si="27"/>
        <v>0</v>
      </c>
      <c r="BR19" s="6">
        <f t="shared" si="28"/>
        <v>0</v>
      </c>
      <c r="BS19" s="40"/>
      <c r="BT19" s="45"/>
      <c r="BV19" s="41"/>
      <c r="BW19" s="3">
        <f t="shared" si="29"/>
        <v>0</v>
      </c>
      <c r="BX19" s="6">
        <f t="shared" si="30"/>
        <v>0</v>
      </c>
      <c r="BY19" s="40"/>
      <c r="BZ19" s="45"/>
      <c r="CA19" s="2"/>
      <c r="CB19" s="74"/>
      <c r="CC19" s="3">
        <f t="shared" si="31"/>
        <v>0</v>
      </c>
      <c r="CD19" s="101">
        <f t="shared" si="32"/>
        <v>0</v>
      </c>
      <c r="CE19" s="40"/>
      <c r="CF19" s="45"/>
    </row>
    <row r="20" spans="1:84" ht="15.6" x14ac:dyDescent="0.3">
      <c r="A20">
        <v>15</v>
      </c>
      <c r="B20" s="86" t="s">
        <v>49</v>
      </c>
      <c r="C20" s="87">
        <v>7.54</v>
      </c>
      <c r="D20" s="93" t="s">
        <v>30</v>
      </c>
      <c r="E20" s="122" t="s">
        <v>133</v>
      </c>
      <c r="F20" s="122" t="s">
        <v>138</v>
      </c>
      <c r="H20" s="3">
        <f t="shared" si="0"/>
        <v>220</v>
      </c>
      <c r="I20" s="3">
        <f t="shared" si="1"/>
        <v>0</v>
      </c>
      <c r="J20" s="3">
        <f t="shared" si="2"/>
        <v>0</v>
      </c>
      <c r="L20" s="3">
        <f t="shared" si="3"/>
        <v>0</v>
      </c>
      <c r="M20" s="3">
        <f t="shared" si="3"/>
        <v>0</v>
      </c>
      <c r="N20" s="3">
        <f t="shared" si="3"/>
        <v>0</v>
      </c>
      <c r="P20" s="145">
        <f t="shared" si="4"/>
        <v>0</v>
      </c>
      <c r="Q20" s="145">
        <f t="shared" si="5"/>
        <v>0</v>
      </c>
      <c r="R20" s="145">
        <f t="shared" si="6"/>
        <v>0</v>
      </c>
      <c r="T20" s="77">
        <v>1</v>
      </c>
      <c r="W20" s="68">
        <v>3</v>
      </c>
      <c r="X20" s="69" t="s">
        <v>185</v>
      </c>
      <c r="Y20" s="128">
        <v>44866</v>
      </c>
      <c r="AA20" s="74">
        <v>220</v>
      </c>
      <c r="AB20" s="52">
        <v>0</v>
      </c>
      <c r="AC20" s="52">
        <v>0</v>
      </c>
      <c r="AE20" s="108">
        <f t="shared" si="7"/>
        <v>1658.8</v>
      </c>
      <c r="AF20" s="109">
        <f t="shared" si="8"/>
        <v>0</v>
      </c>
      <c r="AG20" s="101">
        <f t="shared" si="9"/>
        <v>0</v>
      </c>
      <c r="AH20" s="21"/>
      <c r="AI20" s="74"/>
      <c r="AJ20" s="3">
        <f t="shared" si="10"/>
        <v>0</v>
      </c>
      <c r="AK20" s="3">
        <f t="shared" si="11"/>
        <v>0</v>
      </c>
      <c r="AL20" s="3">
        <f t="shared" si="12"/>
        <v>0</v>
      </c>
      <c r="AM20" s="101">
        <f t="shared" si="13"/>
        <v>0</v>
      </c>
      <c r="AN20" s="21"/>
      <c r="AO20" s="74"/>
      <c r="AP20" s="3">
        <f t="shared" si="14"/>
        <v>0</v>
      </c>
      <c r="AQ20" s="3">
        <f t="shared" si="15"/>
        <v>0</v>
      </c>
      <c r="AR20" s="3">
        <f t="shared" si="16"/>
        <v>0</v>
      </c>
      <c r="AS20" s="101">
        <f t="shared" si="17"/>
        <v>0</v>
      </c>
      <c r="AT20" s="40"/>
      <c r="AU20" s="45"/>
      <c r="AV20" s="40"/>
      <c r="AW20" s="74"/>
      <c r="AX20" s="3">
        <f t="shared" si="18"/>
        <v>0</v>
      </c>
      <c r="AY20" s="3">
        <f t="shared" si="19"/>
        <v>0</v>
      </c>
      <c r="AZ20" s="3">
        <f t="shared" si="20"/>
        <v>0</v>
      </c>
      <c r="BA20" s="101">
        <f t="shared" si="21"/>
        <v>0</v>
      </c>
      <c r="BB20" s="62"/>
      <c r="BC20" s="41"/>
      <c r="BD20" s="3">
        <f t="shared" si="22"/>
        <v>0</v>
      </c>
      <c r="BE20" s="6">
        <f t="shared" si="23"/>
        <v>0</v>
      </c>
      <c r="BF20" s="40"/>
      <c r="BG20" s="45"/>
      <c r="BI20" s="41"/>
      <c r="BJ20" s="3">
        <f t="shared" si="24"/>
        <v>0</v>
      </c>
      <c r="BK20" s="6">
        <f t="shared" si="25"/>
        <v>0</v>
      </c>
      <c r="BL20" s="40"/>
      <c r="BM20" s="45"/>
      <c r="BO20" s="41"/>
      <c r="BP20" s="3">
        <f t="shared" si="26"/>
        <v>0</v>
      </c>
      <c r="BQ20" s="3">
        <f t="shared" si="27"/>
        <v>0</v>
      </c>
      <c r="BR20" s="6">
        <f t="shared" si="28"/>
        <v>0</v>
      </c>
      <c r="BS20" s="40"/>
      <c r="BT20" s="45"/>
      <c r="BV20" s="41"/>
      <c r="BW20" s="3">
        <f t="shared" si="29"/>
        <v>0</v>
      </c>
      <c r="BX20" s="6">
        <f t="shared" si="30"/>
        <v>0</v>
      </c>
      <c r="BY20" s="40"/>
      <c r="BZ20" s="45"/>
      <c r="CA20" s="2"/>
      <c r="CB20" s="74"/>
      <c r="CC20" s="3">
        <f t="shared" si="31"/>
        <v>0</v>
      </c>
      <c r="CD20" s="101">
        <f t="shared" si="32"/>
        <v>0</v>
      </c>
      <c r="CE20" s="40"/>
      <c r="CF20" s="45"/>
    </row>
    <row r="21" spans="1:84" ht="15.6" x14ac:dyDescent="0.3">
      <c r="A21">
        <v>16</v>
      </c>
      <c r="B21" s="86" t="s">
        <v>50</v>
      </c>
      <c r="C21" s="87">
        <v>13</v>
      </c>
      <c r="D21" s="93" t="s">
        <v>30</v>
      </c>
      <c r="E21" s="122" t="s">
        <v>3</v>
      </c>
      <c r="F21" s="100" t="s">
        <v>133</v>
      </c>
      <c r="H21" s="3">
        <f t="shared" si="0"/>
        <v>91.3</v>
      </c>
      <c r="I21" s="3">
        <f t="shared" si="1"/>
        <v>0.90000000000000213</v>
      </c>
      <c r="J21" s="3">
        <f t="shared" si="2"/>
        <v>118</v>
      </c>
      <c r="L21" s="3">
        <f t="shared" si="3"/>
        <v>8.6999999999999993</v>
      </c>
      <c r="M21" s="3">
        <f t="shared" si="3"/>
        <v>19.099999999999998</v>
      </c>
      <c r="N21" s="3">
        <f t="shared" si="3"/>
        <v>27</v>
      </c>
      <c r="P21" s="145">
        <f t="shared" si="4"/>
        <v>113.1</v>
      </c>
      <c r="Q21" s="145">
        <f t="shared" si="5"/>
        <v>248.29999999999998</v>
      </c>
      <c r="R21" s="145">
        <f t="shared" si="6"/>
        <v>351</v>
      </c>
      <c r="T21" s="77">
        <v>1</v>
      </c>
      <c r="W21" s="68">
        <v>3</v>
      </c>
      <c r="X21" s="69" t="s">
        <v>184</v>
      </c>
      <c r="Y21" s="128">
        <v>44866</v>
      </c>
      <c r="AA21" s="74">
        <v>100</v>
      </c>
      <c r="AB21" s="52">
        <v>20</v>
      </c>
      <c r="AC21" s="52">
        <v>145</v>
      </c>
      <c r="AE21" s="108">
        <f t="shared" si="7"/>
        <v>1300</v>
      </c>
      <c r="AF21" s="109">
        <f t="shared" si="8"/>
        <v>260</v>
      </c>
      <c r="AG21" s="101">
        <f t="shared" si="9"/>
        <v>1885</v>
      </c>
      <c r="AH21" s="21"/>
      <c r="AI21" s="74">
        <v>10</v>
      </c>
      <c r="AJ21" s="3">
        <f t="shared" si="10"/>
        <v>8.6999999999999993</v>
      </c>
      <c r="AK21" s="3">
        <f t="shared" si="11"/>
        <v>19.099999999999998</v>
      </c>
      <c r="AL21" s="3">
        <f t="shared" si="12"/>
        <v>27</v>
      </c>
      <c r="AM21" s="101">
        <f t="shared" si="13"/>
        <v>130</v>
      </c>
      <c r="AN21" s="21"/>
      <c r="AO21" s="74"/>
      <c r="AP21" s="3">
        <f t="shared" si="14"/>
        <v>0</v>
      </c>
      <c r="AQ21" s="3">
        <f t="shared" si="15"/>
        <v>0</v>
      </c>
      <c r="AR21" s="3">
        <f t="shared" si="16"/>
        <v>0</v>
      </c>
      <c r="AS21" s="101">
        <f t="shared" si="17"/>
        <v>0</v>
      </c>
      <c r="AT21" s="40"/>
      <c r="AU21" s="45"/>
      <c r="AV21" s="40"/>
      <c r="AW21" s="74"/>
      <c r="AX21" s="3">
        <f t="shared" si="18"/>
        <v>0</v>
      </c>
      <c r="AY21" s="3">
        <f t="shared" si="19"/>
        <v>0</v>
      </c>
      <c r="AZ21" s="3">
        <f t="shared" si="20"/>
        <v>0</v>
      </c>
      <c r="BA21" s="101">
        <f t="shared" si="21"/>
        <v>0</v>
      </c>
      <c r="BB21" s="62"/>
      <c r="BC21" s="41"/>
      <c r="BD21" s="3">
        <f t="shared" si="22"/>
        <v>0</v>
      </c>
      <c r="BE21" s="6">
        <f t="shared" si="23"/>
        <v>0</v>
      </c>
      <c r="BF21" s="40"/>
      <c r="BG21" s="45"/>
      <c r="BI21" s="41"/>
      <c r="BJ21" s="3">
        <f t="shared" si="24"/>
        <v>0</v>
      </c>
      <c r="BK21" s="6">
        <f t="shared" si="25"/>
        <v>0</v>
      </c>
      <c r="BL21" s="40"/>
      <c r="BM21" s="45"/>
      <c r="BO21" s="41"/>
      <c r="BP21" s="3">
        <f t="shared" si="26"/>
        <v>0</v>
      </c>
      <c r="BQ21" s="3">
        <f t="shared" si="27"/>
        <v>0</v>
      </c>
      <c r="BR21" s="6">
        <f t="shared" si="28"/>
        <v>0</v>
      </c>
      <c r="BS21" s="40"/>
      <c r="BT21" s="45"/>
      <c r="BV21" s="41"/>
      <c r="BW21" s="3">
        <f t="shared" si="29"/>
        <v>0</v>
      </c>
      <c r="BX21" s="6">
        <f t="shared" si="30"/>
        <v>0</v>
      </c>
      <c r="BY21" s="40"/>
      <c r="BZ21" s="45"/>
      <c r="CA21" s="2"/>
      <c r="CB21" s="74"/>
      <c r="CC21" s="3">
        <f t="shared" si="31"/>
        <v>0</v>
      </c>
      <c r="CD21" s="101">
        <f t="shared" si="32"/>
        <v>0</v>
      </c>
      <c r="CE21" s="40"/>
      <c r="CF21" s="45"/>
    </row>
    <row r="22" spans="1:84" ht="15.6" x14ac:dyDescent="0.3">
      <c r="A22">
        <v>17</v>
      </c>
      <c r="B22" s="86" t="s">
        <v>51</v>
      </c>
      <c r="C22" s="87">
        <v>3.35</v>
      </c>
      <c r="D22" s="93" t="s">
        <v>30</v>
      </c>
      <c r="E22" s="122" t="s">
        <v>134</v>
      </c>
      <c r="F22" s="122" t="s">
        <v>134</v>
      </c>
      <c r="H22" s="3">
        <f t="shared" si="0"/>
        <v>227.92000000000002</v>
      </c>
      <c r="I22" s="3">
        <f t="shared" si="1"/>
        <v>1.4399999999999977</v>
      </c>
      <c r="J22" s="3">
        <f t="shared" si="2"/>
        <v>-83.68</v>
      </c>
      <c r="L22" s="3">
        <f t="shared" si="3"/>
        <v>82.08</v>
      </c>
      <c r="M22" s="3">
        <f t="shared" si="3"/>
        <v>88.56</v>
      </c>
      <c r="N22" s="3">
        <f t="shared" si="3"/>
        <v>193.68</v>
      </c>
      <c r="P22" s="145">
        <f t="shared" si="4"/>
        <v>274.96800000000002</v>
      </c>
      <c r="Q22" s="145">
        <f t="shared" si="5"/>
        <v>296.67599999999999</v>
      </c>
      <c r="R22" s="145">
        <f t="shared" si="6"/>
        <v>648.82800000000009</v>
      </c>
      <c r="T22" s="77">
        <v>2</v>
      </c>
      <c r="W22" s="68" t="s">
        <v>183</v>
      </c>
      <c r="X22" s="69" t="s">
        <v>185</v>
      </c>
      <c r="Y22" s="128">
        <v>44896</v>
      </c>
      <c r="AA22" s="74">
        <v>310</v>
      </c>
      <c r="AB22" s="52">
        <v>90</v>
      </c>
      <c r="AC22" s="52">
        <v>110</v>
      </c>
      <c r="AE22" s="108">
        <f t="shared" si="7"/>
        <v>1038.5</v>
      </c>
      <c r="AF22" s="109">
        <f t="shared" si="8"/>
        <v>301.5</v>
      </c>
      <c r="AG22" s="101">
        <f t="shared" si="9"/>
        <v>368.5</v>
      </c>
      <c r="AH22" s="21"/>
      <c r="AI22" s="74"/>
      <c r="AJ22" s="3">
        <f t="shared" si="10"/>
        <v>0</v>
      </c>
      <c r="AK22" s="3">
        <f t="shared" si="11"/>
        <v>0</v>
      </c>
      <c r="AL22" s="3">
        <f t="shared" si="12"/>
        <v>0</v>
      </c>
      <c r="AM22" s="101">
        <f t="shared" si="13"/>
        <v>0</v>
      </c>
      <c r="AN22" s="21"/>
      <c r="AO22" s="74">
        <v>72</v>
      </c>
      <c r="AP22" s="3">
        <f t="shared" si="14"/>
        <v>82.08</v>
      </c>
      <c r="AQ22" s="3">
        <f t="shared" si="15"/>
        <v>88.56</v>
      </c>
      <c r="AR22" s="3">
        <f t="shared" si="16"/>
        <v>193.68</v>
      </c>
      <c r="AS22" s="101">
        <f t="shared" si="17"/>
        <v>241.20000000000002</v>
      </c>
      <c r="AT22" s="40"/>
      <c r="AU22" s="45"/>
      <c r="AV22" s="40"/>
      <c r="AW22" s="74"/>
      <c r="AX22" s="3">
        <f t="shared" si="18"/>
        <v>0</v>
      </c>
      <c r="AY22" s="3">
        <f t="shared" si="19"/>
        <v>0</v>
      </c>
      <c r="AZ22" s="3">
        <f t="shared" si="20"/>
        <v>0</v>
      </c>
      <c r="BA22" s="101">
        <f t="shared" si="21"/>
        <v>0</v>
      </c>
      <c r="BB22" s="62"/>
      <c r="BC22" s="41"/>
      <c r="BD22" s="3">
        <f t="shared" si="22"/>
        <v>0</v>
      </c>
      <c r="BE22" s="6">
        <f t="shared" si="23"/>
        <v>0</v>
      </c>
      <c r="BF22" s="40"/>
      <c r="BG22" s="45"/>
      <c r="BI22" s="41"/>
      <c r="BJ22" s="3">
        <f t="shared" si="24"/>
        <v>0</v>
      </c>
      <c r="BK22" s="6">
        <f t="shared" si="25"/>
        <v>0</v>
      </c>
      <c r="BL22" s="40"/>
      <c r="BM22" s="45"/>
      <c r="BO22" s="41"/>
      <c r="BP22" s="3">
        <f t="shared" si="26"/>
        <v>0</v>
      </c>
      <c r="BQ22" s="3">
        <f t="shared" si="27"/>
        <v>0</v>
      </c>
      <c r="BR22" s="6">
        <f t="shared" si="28"/>
        <v>0</v>
      </c>
      <c r="BS22" s="40"/>
      <c r="BT22" s="45"/>
      <c r="BV22" s="41"/>
      <c r="BW22" s="3">
        <f t="shared" si="29"/>
        <v>0</v>
      </c>
      <c r="BX22" s="6">
        <f t="shared" si="30"/>
        <v>0</v>
      </c>
      <c r="BY22" s="40"/>
      <c r="BZ22" s="45"/>
      <c r="CA22" s="2"/>
      <c r="CB22" s="74"/>
      <c r="CC22" s="3">
        <f t="shared" si="31"/>
        <v>0</v>
      </c>
      <c r="CD22" s="101">
        <f t="shared" si="32"/>
        <v>0</v>
      </c>
      <c r="CE22" s="40"/>
      <c r="CF22" s="45"/>
    </row>
    <row r="23" spans="1:84" ht="15.6" x14ac:dyDescent="0.3">
      <c r="A23">
        <v>18</v>
      </c>
      <c r="B23" s="86" t="s">
        <v>52</v>
      </c>
      <c r="C23" s="87">
        <v>15.46</v>
      </c>
      <c r="D23" s="93" t="s">
        <v>30</v>
      </c>
      <c r="E23" s="122" t="s">
        <v>138</v>
      </c>
      <c r="F23" s="100" t="s">
        <v>133</v>
      </c>
      <c r="H23" s="3">
        <f t="shared" si="0"/>
        <v>91.3</v>
      </c>
      <c r="I23" s="3">
        <f t="shared" si="1"/>
        <v>0.90000000000000213</v>
      </c>
      <c r="J23" s="3">
        <f t="shared" si="2"/>
        <v>133</v>
      </c>
      <c r="L23" s="3">
        <f t="shared" si="3"/>
        <v>8.6999999999999993</v>
      </c>
      <c r="M23" s="3">
        <f t="shared" si="3"/>
        <v>19.099999999999998</v>
      </c>
      <c r="N23" s="3">
        <f t="shared" si="3"/>
        <v>27</v>
      </c>
      <c r="P23" s="145">
        <f t="shared" si="4"/>
        <v>134.50200000000001</v>
      </c>
      <c r="Q23" s="145">
        <f t="shared" si="5"/>
        <v>295.286</v>
      </c>
      <c r="R23" s="145">
        <f t="shared" si="6"/>
        <v>417.42</v>
      </c>
      <c r="T23" s="77">
        <v>1</v>
      </c>
      <c r="W23" s="68">
        <v>3</v>
      </c>
      <c r="X23" s="69">
        <v>2</v>
      </c>
      <c r="Y23" s="128">
        <v>44958</v>
      </c>
      <c r="AA23" s="74">
        <v>100</v>
      </c>
      <c r="AB23" s="52">
        <v>20</v>
      </c>
      <c r="AC23" s="52">
        <v>160</v>
      </c>
      <c r="AE23" s="108">
        <f t="shared" si="7"/>
        <v>1546</v>
      </c>
      <c r="AF23" s="109">
        <f t="shared" si="8"/>
        <v>309.20000000000005</v>
      </c>
      <c r="AG23" s="101">
        <f t="shared" si="9"/>
        <v>2473.6000000000004</v>
      </c>
      <c r="AH23" s="21"/>
      <c r="AI23" s="74">
        <v>10</v>
      </c>
      <c r="AJ23" s="3">
        <f t="shared" si="10"/>
        <v>8.6999999999999993</v>
      </c>
      <c r="AK23" s="3">
        <f t="shared" si="11"/>
        <v>19.099999999999998</v>
      </c>
      <c r="AL23" s="3">
        <f t="shared" si="12"/>
        <v>27</v>
      </c>
      <c r="AM23" s="101">
        <f t="shared" si="13"/>
        <v>154.60000000000002</v>
      </c>
      <c r="AN23" s="21"/>
      <c r="AO23" s="74"/>
      <c r="AP23" s="3">
        <f t="shared" si="14"/>
        <v>0</v>
      </c>
      <c r="AQ23" s="3">
        <f t="shared" si="15"/>
        <v>0</v>
      </c>
      <c r="AR23" s="3">
        <f t="shared" si="16"/>
        <v>0</v>
      </c>
      <c r="AS23" s="101">
        <f t="shared" si="17"/>
        <v>0</v>
      </c>
      <c r="AT23" s="40"/>
      <c r="AU23" s="45"/>
      <c r="AV23" s="40"/>
      <c r="AW23" s="74"/>
      <c r="AX23" s="3">
        <f t="shared" si="18"/>
        <v>0</v>
      </c>
      <c r="AY23" s="3">
        <f t="shared" si="19"/>
        <v>0</v>
      </c>
      <c r="AZ23" s="3">
        <f t="shared" si="20"/>
        <v>0</v>
      </c>
      <c r="BA23" s="101">
        <f t="shared" si="21"/>
        <v>0</v>
      </c>
      <c r="BB23" s="62"/>
      <c r="BC23" s="41"/>
      <c r="BD23" s="3">
        <f t="shared" si="22"/>
        <v>0</v>
      </c>
      <c r="BE23" s="6">
        <f t="shared" si="23"/>
        <v>0</v>
      </c>
      <c r="BF23" s="40"/>
      <c r="BG23" s="45"/>
      <c r="BI23" s="41"/>
      <c r="BJ23" s="3">
        <f t="shared" si="24"/>
        <v>0</v>
      </c>
      <c r="BK23" s="6">
        <f t="shared" si="25"/>
        <v>0</v>
      </c>
      <c r="BL23" s="40"/>
      <c r="BM23" s="45"/>
      <c r="BO23" s="41"/>
      <c r="BP23" s="3">
        <f t="shared" si="26"/>
        <v>0</v>
      </c>
      <c r="BQ23" s="3">
        <f t="shared" si="27"/>
        <v>0</v>
      </c>
      <c r="BR23" s="6">
        <f t="shared" si="28"/>
        <v>0</v>
      </c>
      <c r="BS23" s="40"/>
      <c r="BT23" s="45"/>
      <c r="BV23" s="41"/>
      <c r="BW23" s="3">
        <f t="shared" si="29"/>
        <v>0</v>
      </c>
      <c r="BX23" s="6">
        <f t="shared" si="30"/>
        <v>0</v>
      </c>
      <c r="BY23" s="40"/>
      <c r="BZ23" s="45"/>
      <c r="CA23" s="2"/>
      <c r="CB23" s="74"/>
      <c r="CC23" s="3">
        <f t="shared" si="31"/>
        <v>0</v>
      </c>
      <c r="CD23" s="101">
        <f t="shared" si="32"/>
        <v>0</v>
      </c>
      <c r="CE23" s="40"/>
      <c r="CF23" s="45"/>
    </row>
    <row r="24" spans="1:84" ht="15.6" x14ac:dyDescent="0.3">
      <c r="A24">
        <v>19</v>
      </c>
      <c r="B24" s="86" t="s">
        <v>53</v>
      </c>
      <c r="C24" s="87">
        <v>8.2899999999999991</v>
      </c>
      <c r="D24" s="93" t="s">
        <v>30</v>
      </c>
      <c r="E24" s="122" t="s">
        <v>138</v>
      </c>
      <c r="F24" s="100" t="s">
        <v>133</v>
      </c>
      <c r="H24" s="3">
        <f t="shared" si="0"/>
        <v>57.100000000000009</v>
      </c>
      <c r="I24" s="3">
        <f t="shared" si="1"/>
        <v>-1</v>
      </c>
      <c r="J24" s="3">
        <f t="shared" si="2"/>
        <v>52.3</v>
      </c>
      <c r="L24" s="3">
        <f t="shared" si="3"/>
        <v>42.899999999999991</v>
      </c>
      <c r="M24" s="3">
        <f t="shared" si="3"/>
        <v>56</v>
      </c>
      <c r="N24" s="3">
        <f t="shared" si="3"/>
        <v>107.7</v>
      </c>
      <c r="P24" s="145">
        <f t="shared" si="4"/>
        <v>355.64099999999991</v>
      </c>
      <c r="Q24" s="145">
        <f t="shared" si="5"/>
        <v>464.23999999999995</v>
      </c>
      <c r="R24" s="145">
        <f t="shared" si="6"/>
        <v>892.83299999999997</v>
      </c>
      <c r="T24" s="77">
        <v>1</v>
      </c>
      <c r="W24" s="68" t="s">
        <v>184</v>
      </c>
      <c r="X24" s="69">
        <v>2</v>
      </c>
      <c r="Y24" s="128">
        <v>44896</v>
      </c>
      <c r="AA24" s="74">
        <v>100</v>
      </c>
      <c r="AB24" s="52">
        <v>55</v>
      </c>
      <c r="AC24" s="52">
        <v>160</v>
      </c>
      <c r="AE24" s="108">
        <f t="shared" si="7"/>
        <v>828.99999999999989</v>
      </c>
      <c r="AF24" s="109">
        <f t="shared" si="8"/>
        <v>455.94999999999993</v>
      </c>
      <c r="AG24" s="101">
        <f t="shared" si="9"/>
        <v>1326.3999999999999</v>
      </c>
      <c r="AH24" s="21"/>
      <c r="AI24" s="74">
        <v>10</v>
      </c>
      <c r="AJ24" s="3">
        <f t="shared" si="10"/>
        <v>8.6999999999999993</v>
      </c>
      <c r="AK24" s="3">
        <f t="shared" si="11"/>
        <v>19.099999999999998</v>
      </c>
      <c r="AL24" s="3">
        <f t="shared" si="12"/>
        <v>27</v>
      </c>
      <c r="AM24" s="101">
        <f t="shared" si="13"/>
        <v>82.899999999999991</v>
      </c>
      <c r="AN24" s="21"/>
      <c r="AO24" s="74">
        <v>30</v>
      </c>
      <c r="AP24" s="3">
        <f t="shared" si="14"/>
        <v>34.199999999999996</v>
      </c>
      <c r="AQ24" s="3">
        <f t="shared" si="15"/>
        <v>36.9</v>
      </c>
      <c r="AR24" s="3">
        <f t="shared" si="16"/>
        <v>80.7</v>
      </c>
      <c r="AS24" s="101">
        <f t="shared" si="17"/>
        <v>248.7</v>
      </c>
      <c r="AT24" s="40"/>
      <c r="AU24" s="45"/>
      <c r="AV24" s="40"/>
      <c r="AW24" s="74"/>
      <c r="AX24" s="3">
        <f t="shared" si="18"/>
        <v>0</v>
      </c>
      <c r="AY24" s="3">
        <f t="shared" si="19"/>
        <v>0</v>
      </c>
      <c r="AZ24" s="3">
        <f t="shared" si="20"/>
        <v>0</v>
      </c>
      <c r="BA24" s="101">
        <f t="shared" si="21"/>
        <v>0</v>
      </c>
      <c r="BB24" s="62"/>
      <c r="BC24" s="41"/>
      <c r="BD24" s="3">
        <f t="shared" si="22"/>
        <v>0</v>
      </c>
      <c r="BE24" s="6">
        <f t="shared" si="23"/>
        <v>0</v>
      </c>
      <c r="BF24" s="40"/>
      <c r="BG24" s="45"/>
      <c r="BI24" s="41"/>
      <c r="BJ24" s="3">
        <f t="shared" si="24"/>
        <v>0</v>
      </c>
      <c r="BK24" s="6">
        <f t="shared" si="25"/>
        <v>0</v>
      </c>
      <c r="BL24" s="40"/>
      <c r="BM24" s="45"/>
      <c r="BO24" s="41"/>
      <c r="BP24" s="3">
        <f t="shared" si="26"/>
        <v>0</v>
      </c>
      <c r="BQ24" s="3">
        <f t="shared" si="27"/>
        <v>0</v>
      </c>
      <c r="BR24" s="6">
        <f t="shared" si="28"/>
        <v>0</v>
      </c>
      <c r="BS24" s="40"/>
      <c r="BT24" s="45"/>
      <c r="BV24" s="41"/>
      <c r="BW24" s="3">
        <f t="shared" si="29"/>
        <v>0</v>
      </c>
      <c r="BX24" s="6">
        <f t="shared" si="30"/>
        <v>0</v>
      </c>
      <c r="BY24" s="40"/>
      <c r="BZ24" s="45"/>
      <c r="CA24" s="2"/>
      <c r="CB24" s="74"/>
      <c r="CC24" s="3">
        <f t="shared" si="31"/>
        <v>0</v>
      </c>
      <c r="CD24" s="101">
        <f t="shared" si="32"/>
        <v>0</v>
      </c>
      <c r="CE24" s="40">
        <f>CB24*($CE$4/1000)</f>
        <v>0</v>
      </c>
      <c r="CF24" s="45">
        <f>CE24*$C24</f>
        <v>0</v>
      </c>
    </row>
    <row r="25" spans="1:84" ht="15.6" x14ac:dyDescent="0.3">
      <c r="A25">
        <v>20</v>
      </c>
      <c r="B25" s="86" t="s">
        <v>54</v>
      </c>
      <c r="C25" s="87">
        <v>3.6</v>
      </c>
      <c r="D25" s="93" t="s">
        <v>141</v>
      </c>
      <c r="E25" s="122" t="s">
        <v>134</v>
      </c>
      <c r="F25" s="122" t="s">
        <v>134</v>
      </c>
      <c r="H25" s="3">
        <f t="shared" si="0"/>
        <v>227.92000000000002</v>
      </c>
      <c r="I25" s="3">
        <f t="shared" si="1"/>
        <v>1.4399999999999977</v>
      </c>
      <c r="J25" s="3">
        <f t="shared" si="2"/>
        <v>61.319999999999993</v>
      </c>
      <c r="L25" s="3">
        <f t="shared" si="3"/>
        <v>82.08</v>
      </c>
      <c r="M25" s="3">
        <f t="shared" si="3"/>
        <v>88.56</v>
      </c>
      <c r="N25" s="3">
        <f t="shared" si="3"/>
        <v>193.68</v>
      </c>
      <c r="P25" s="145">
        <f t="shared" si="4"/>
        <v>295.488</v>
      </c>
      <c r="Q25" s="145">
        <f t="shared" si="5"/>
        <v>318.81600000000003</v>
      </c>
      <c r="R25" s="145">
        <f t="shared" si="6"/>
        <v>697.24800000000005</v>
      </c>
      <c r="T25" s="77">
        <v>2</v>
      </c>
      <c r="W25" s="68">
        <v>2</v>
      </c>
      <c r="X25" s="69">
        <v>2</v>
      </c>
      <c r="Y25" s="136"/>
      <c r="AA25" s="74">
        <v>310</v>
      </c>
      <c r="AB25" s="52">
        <v>90</v>
      </c>
      <c r="AC25" s="52">
        <v>255</v>
      </c>
      <c r="AE25" s="108">
        <f t="shared" si="7"/>
        <v>1116</v>
      </c>
      <c r="AF25" s="109">
        <f t="shared" si="8"/>
        <v>324</v>
      </c>
      <c r="AG25" s="101">
        <f t="shared" si="9"/>
        <v>918</v>
      </c>
      <c r="AH25" s="21"/>
      <c r="AI25" s="74"/>
      <c r="AJ25" s="3">
        <f t="shared" si="10"/>
        <v>0</v>
      </c>
      <c r="AK25" s="3">
        <f t="shared" si="11"/>
        <v>0</v>
      </c>
      <c r="AL25" s="3">
        <f t="shared" si="12"/>
        <v>0</v>
      </c>
      <c r="AM25" s="101">
        <f t="shared" si="13"/>
        <v>0</v>
      </c>
      <c r="AN25" s="21"/>
      <c r="AO25" s="74">
        <v>72</v>
      </c>
      <c r="AP25" s="3">
        <f t="shared" si="14"/>
        <v>82.08</v>
      </c>
      <c r="AQ25" s="3">
        <f t="shared" si="15"/>
        <v>88.56</v>
      </c>
      <c r="AR25" s="3">
        <f t="shared" si="16"/>
        <v>193.68</v>
      </c>
      <c r="AS25" s="101">
        <f t="shared" si="17"/>
        <v>259.2</v>
      </c>
      <c r="AT25" s="40"/>
      <c r="AU25" s="45"/>
      <c r="AV25" s="40"/>
      <c r="AW25" s="74"/>
      <c r="AX25" s="3">
        <f t="shared" si="18"/>
        <v>0</v>
      </c>
      <c r="AY25" s="3">
        <f t="shared" si="19"/>
        <v>0</v>
      </c>
      <c r="AZ25" s="3">
        <f t="shared" si="20"/>
        <v>0</v>
      </c>
      <c r="BA25" s="101">
        <f t="shared" si="21"/>
        <v>0</v>
      </c>
      <c r="BB25" s="62"/>
      <c r="BC25" s="41"/>
      <c r="BD25" s="3">
        <f t="shared" si="22"/>
        <v>0</v>
      </c>
      <c r="BE25" s="6">
        <f t="shared" si="23"/>
        <v>0</v>
      </c>
      <c r="BF25" s="40"/>
      <c r="BG25" s="45"/>
      <c r="BI25" s="41"/>
      <c r="BJ25" s="3">
        <f t="shared" si="24"/>
        <v>0</v>
      </c>
      <c r="BK25" s="6">
        <f t="shared" si="25"/>
        <v>0</v>
      </c>
      <c r="BL25" s="40"/>
      <c r="BM25" s="45"/>
      <c r="BO25" s="41"/>
      <c r="BP25" s="3">
        <f t="shared" si="26"/>
        <v>0</v>
      </c>
      <c r="BQ25" s="3">
        <f t="shared" si="27"/>
        <v>0</v>
      </c>
      <c r="BR25" s="6">
        <f t="shared" si="28"/>
        <v>0</v>
      </c>
      <c r="BS25" s="40"/>
      <c r="BT25" s="45"/>
      <c r="BV25" s="41"/>
      <c r="BW25" s="3">
        <f t="shared" si="29"/>
        <v>0</v>
      </c>
      <c r="BX25" s="6">
        <f t="shared" si="30"/>
        <v>0</v>
      </c>
      <c r="BY25" s="40"/>
      <c r="BZ25" s="45"/>
      <c r="CA25" s="2"/>
      <c r="CB25" s="74"/>
      <c r="CC25" s="3">
        <f t="shared" si="31"/>
        <v>0</v>
      </c>
      <c r="CD25" s="101">
        <f t="shared" si="32"/>
        <v>0</v>
      </c>
      <c r="CE25" s="40"/>
      <c r="CF25" s="45"/>
    </row>
    <row r="26" spans="1:84" ht="15.6" x14ac:dyDescent="0.3">
      <c r="A26">
        <v>21</v>
      </c>
      <c r="B26" s="86" t="s">
        <v>54</v>
      </c>
      <c r="C26" s="87">
        <v>6.53</v>
      </c>
      <c r="D26" s="93" t="s">
        <v>30</v>
      </c>
      <c r="E26" s="123" t="s">
        <v>134</v>
      </c>
      <c r="F26" s="122" t="s">
        <v>134</v>
      </c>
      <c r="H26" s="3">
        <f t="shared" si="0"/>
        <v>230.2</v>
      </c>
      <c r="I26" s="3">
        <f t="shared" si="1"/>
        <v>3.9000000000000057</v>
      </c>
      <c r="J26" s="3">
        <f t="shared" si="2"/>
        <v>66.700000000000017</v>
      </c>
      <c r="L26" s="3">
        <f t="shared" ref="L26:N45" si="33">(SUMIF($AJ$5:$CD$5,L$5,$AJ26:$CD26))</f>
        <v>79.8</v>
      </c>
      <c r="M26" s="3">
        <f t="shared" si="33"/>
        <v>86.1</v>
      </c>
      <c r="N26" s="3">
        <f t="shared" si="33"/>
        <v>188.29999999999998</v>
      </c>
      <c r="P26" s="145">
        <f t="shared" si="4"/>
        <v>521.09400000000005</v>
      </c>
      <c r="Q26" s="145">
        <f t="shared" si="5"/>
        <v>562.23299999999995</v>
      </c>
      <c r="R26" s="145">
        <f t="shared" si="6"/>
        <v>1229.5989999999999</v>
      </c>
      <c r="T26" s="77">
        <v>2</v>
      </c>
      <c r="W26" s="68">
        <v>2</v>
      </c>
      <c r="X26" s="69">
        <v>2</v>
      </c>
      <c r="Y26" s="136"/>
      <c r="AA26" s="74">
        <v>310</v>
      </c>
      <c r="AB26" s="52">
        <v>90</v>
      </c>
      <c r="AC26" s="52">
        <v>255</v>
      </c>
      <c r="AE26" s="108">
        <f t="shared" si="7"/>
        <v>2024.3000000000002</v>
      </c>
      <c r="AF26" s="109">
        <f t="shared" si="8"/>
        <v>587.70000000000005</v>
      </c>
      <c r="AG26" s="101">
        <f t="shared" si="9"/>
        <v>1665.15</v>
      </c>
      <c r="AH26" s="21"/>
      <c r="AI26" s="74"/>
      <c r="AJ26" s="3">
        <f t="shared" si="10"/>
        <v>0</v>
      </c>
      <c r="AK26" s="3">
        <f t="shared" si="11"/>
        <v>0</v>
      </c>
      <c r="AL26" s="3">
        <f t="shared" si="12"/>
        <v>0</v>
      </c>
      <c r="AM26" s="101">
        <f t="shared" si="13"/>
        <v>0</v>
      </c>
      <c r="AN26" s="21"/>
      <c r="AO26" s="74">
        <v>70</v>
      </c>
      <c r="AP26" s="3">
        <f t="shared" si="14"/>
        <v>79.8</v>
      </c>
      <c r="AQ26" s="3">
        <f t="shared" si="15"/>
        <v>86.1</v>
      </c>
      <c r="AR26" s="3">
        <f t="shared" si="16"/>
        <v>188.29999999999998</v>
      </c>
      <c r="AS26" s="101">
        <f t="shared" si="17"/>
        <v>457.1</v>
      </c>
      <c r="AT26" s="40"/>
      <c r="AU26" s="45"/>
      <c r="AV26" s="40"/>
      <c r="AW26" s="74"/>
      <c r="AX26" s="3">
        <f t="shared" si="18"/>
        <v>0</v>
      </c>
      <c r="AY26" s="3">
        <f t="shared" si="19"/>
        <v>0</v>
      </c>
      <c r="AZ26" s="3">
        <f t="shared" si="20"/>
        <v>0</v>
      </c>
      <c r="BA26" s="101">
        <f t="shared" si="21"/>
        <v>0</v>
      </c>
      <c r="BB26" s="62"/>
      <c r="BC26" s="41"/>
      <c r="BD26" s="3">
        <f t="shared" si="22"/>
        <v>0</v>
      </c>
      <c r="BE26" s="6">
        <f t="shared" si="23"/>
        <v>0</v>
      </c>
      <c r="BF26" s="40"/>
      <c r="BG26" s="45"/>
      <c r="BI26" s="41"/>
      <c r="BJ26" s="3">
        <f t="shared" si="24"/>
        <v>0</v>
      </c>
      <c r="BK26" s="6">
        <f t="shared" si="25"/>
        <v>0</v>
      </c>
      <c r="BL26" s="40"/>
      <c r="BM26" s="45"/>
      <c r="BO26" s="41"/>
      <c r="BP26" s="3">
        <f t="shared" si="26"/>
        <v>0</v>
      </c>
      <c r="BQ26" s="3">
        <f t="shared" si="27"/>
        <v>0</v>
      </c>
      <c r="BR26" s="6">
        <f t="shared" si="28"/>
        <v>0</v>
      </c>
      <c r="BS26" s="40"/>
      <c r="BT26" s="45"/>
      <c r="BV26" s="41"/>
      <c r="BW26" s="3">
        <f t="shared" si="29"/>
        <v>0</v>
      </c>
      <c r="BX26" s="6">
        <f t="shared" si="30"/>
        <v>0</v>
      </c>
      <c r="BY26" s="40"/>
      <c r="BZ26" s="45"/>
      <c r="CA26" s="2"/>
      <c r="CB26" s="74"/>
      <c r="CC26" s="3">
        <f t="shared" si="31"/>
        <v>0</v>
      </c>
      <c r="CD26" s="101">
        <f t="shared" si="32"/>
        <v>0</v>
      </c>
      <c r="CE26" s="40"/>
      <c r="CF26" s="45"/>
    </row>
    <row r="27" spans="1:84" ht="15.6" x14ac:dyDescent="0.3">
      <c r="A27">
        <v>22</v>
      </c>
      <c r="B27" s="86" t="s">
        <v>55</v>
      </c>
      <c r="C27" s="87">
        <v>19.96</v>
      </c>
      <c r="D27" s="93" t="s">
        <v>30</v>
      </c>
      <c r="E27" s="122" t="s">
        <v>134</v>
      </c>
      <c r="F27" s="122" t="s">
        <v>138</v>
      </c>
      <c r="H27" s="3">
        <f t="shared" si="0"/>
        <v>168.7</v>
      </c>
      <c r="I27" s="3">
        <f t="shared" si="1"/>
        <v>-0.35000000000000142</v>
      </c>
      <c r="J27" s="3">
        <f t="shared" si="2"/>
        <v>-36.049999999999997</v>
      </c>
      <c r="L27" s="3">
        <f t="shared" si="33"/>
        <v>51.3</v>
      </c>
      <c r="M27" s="3">
        <f t="shared" si="33"/>
        <v>55.35</v>
      </c>
      <c r="N27" s="3">
        <f t="shared" si="33"/>
        <v>121.05</v>
      </c>
      <c r="P27" s="145">
        <f t="shared" si="4"/>
        <v>1023.948</v>
      </c>
      <c r="Q27" s="145">
        <f t="shared" si="5"/>
        <v>1104.7860000000001</v>
      </c>
      <c r="R27" s="145">
        <f t="shared" si="6"/>
        <v>2416.1579999999999</v>
      </c>
      <c r="T27" s="77">
        <v>1</v>
      </c>
      <c r="W27" s="68">
        <v>2</v>
      </c>
      <c r="X27" s="69">
        <v>2</v>
      </c>
      <c r="Y27" s="136"/>
      <c r="AA27" s="74">
        <v>220</v>
      </c>
      <c r="AB27" s="52">
        <v>55</v>
      </c>
      <c r="AC27" s="52">
        <v>85</v>
      </c>
      <c r="AE27" s="108">
        <f t="shared" si="7"/>
        <v>4391.2</v>
      </c>
      <c r="AF27" s="109">
        <f t="shared" si="8"/>
        <v>1097.8</v>
      </c>
      <c r="AG27" s="101">
        <f t="shared" si="9"/>
        <v>1696.6000000000001</v>
      </c>
      <c r="AH27" s="21"/>
      <c r="AI27" s="74"/>
      <c r="AJ27" s="3">
        <f t="shared" si="10"/>
        <v>0</v>
      </c>
      <c r="AK27" s="3">
        <f t="shared" si="11"/>
        <v>0</v>
      </c>
      <c r="AL27" s="3">
        <f t="shared" si="12"/>
        <v>0</v>
      </c>
      <c r="AM27" s="101">
        <f t="shared" si="13"/>
        <v>0</v>
      </c>
      <c r="AN27" s="21"/>
      <c r="AO27" s="74">
        <v>45</v>
      </c>
      <c r="AP27" s="3">
        <f t="shared" si="14"/>
        <v>51.3</v>
      </c>
      <c r="AQ27" s="3">
        <f t="shared" si="15"/>
        <v>55.35</v>
      </c>
      <c r="AR27" s="3">
        <f t="shared" si="16"/>
        <v>121.05</v>
      </c>
      <c r="AS27" s="101">
        <f t="shared" si="17"/>
        <v>898.2</v>
      </c>
      <c r="AT27" s="40"/>
      <c r="AU27" s="45"/>
      <c r="AV27" s="40"/>
      <c r="AW27" s="74"/>
      <c r="AX27" s="3">
        <f t="shared" si="18"/>
        <v>0</v>
      </c>
      <c r="AY27" s="3">
        <f t="shared" si="19"/>
        <v>0</v>
      </c>
      <c r="AZ27" s="3">
        <f t="shared" si="20"/>
        <v>0</v>
      </c>
      <c r="BA27" s="101">
        <f t="shared" si="21"/>
        <v>0</v>
      </c>
      <c r="BB27" s="62"/>
      <c r="BC27" s="41"/>
      <c r="BD27" s="3">
        <f t="shared" si="22"/>
        <v>0</v>
      </c>
      <c r="BE27" s="6">
        <f t="shared" si="23"/>
        <v>0</v>
      </c>
      <c r="BF27" s="40"/>
      <c r="BG27" s="45"/>
      <c r="BI27" s="41"/>
      <c r="BJ27" s="3">
        <f t="shared" si="24"/>
        <v>0</v>
      </c>
      <c r="BK27" s="6">
        <f t="shared" si="25"/>
        <v>0</v>
      </c>
      <c r="BL27" s="40"/>
      <c r="BM27" s="45"/>
      <c r="BO27" s="41"/>
      <c r="BP27" s="3">
        <f t="shared" si="26"/>
        <v>0</v>
      </c>
      <c r="BQ27" s="3">
        <f t="shared" si="27"/>
        <v>0</v>
      </c>
      <c r="BR27" s="6">
        <f t="shared" si="28"/>
        <v>0</v>
      </c>
      <c r="BS27" s="40"/>
      <c r="BT27" s="45"/>
      <c r="BV27" s="41"/>
      <c r="BW27" s="3">
        <f t="shared" si="29"/>
        <v>0</v>
      </c>
      <c r="BX27" s="6">
        <f t="shared" si="30"/>
        <v>0</v>
      </c>
      <c r="BY27" s="40"/>
      <c r="BZ27" s="45"/>
      <c r="CA27" s="2"/>
      <c r="CB27" s="74"/>
      <c r="CC27" s="3">
        <f t="shared" si="31"/>
        <v>0</v>
      </c>
      <c r="CD27" s="101">
        <f t="shared" si="32"/>
        <v>0</v>
      </c>
      <c r="CE27" s="40"/>
      <c r="CF27" s="45"/>
    </row>
    <row r="28" spans="1:84" ht="15.6" x14ac:dyDescent="0.3">
      <c r="A28">
        <v>23</v>
      </c>
      <c r="B28" s="86" t="s">
        <v>56</v>
      </c>
      <c r="C28" s="87">
        <v>4.3</v>
      </c>
      <c r="D28" s="93" t="s">
        <v>30</v>
      </c>
      <c r="E28" s="122" t="s">
        <v>133</v>
      </c>
      <c r="F28" s="122" t="s">
        <v>138</v>
      </c>
      <c r="H28" s="3">
        <f t="shared" si="0"/>
        <v>168.7</v>
      </c>
      <c r="I28" s="3">
        <f t="shared" si="1"/>
        <v>-0.35000000000000142</v>
      </c>
      <c r="J28" s="3">
        <f t="shared" si="2"/>
        <v>-36.049999999999997</v>
      </c>
      <c r="L28" s="3">
        <f t="shared" si="33"/>
        <v>51.3</v>
      </c>
      <c r="M28" s="3">
        <f t="shared" si="33"/>
        <v>55.35</v>
      </c>
      <c r="N28" s="3">
        <f t="shared" si="33"/>
        <v>121.05</v>
      </c>
      <c r="P28" s="145">
        <f t="shared" si="4"/>
        <v>220.58999999999997</v>
      </c>
      <c r="Q28" s="145">
        <f t="shared" si="5"/>
        <v>238.005</v>
      </c>
      <c r="R28" s="145">
        <f t="shared" si="6"/>
        <v>520.51499999999999</v>
      </c>
      <c r="T28" s="77">
        <v>1</v>
      </c>
      <c r="W28" s="134">
        <v>2</v>
      </c>
      <c r="X28" s="135" t="s">
        <v>183</v>
      </c>
      <c r="Y28" s="136"/>
      <c r="AA28" s="137">
        <v>220</v>
      </c>
      <c r="AB28" s="138">
        <v>55</v>
      </c>
      <c r="AC28" s="138">
        <v>85</v>
      </c>
      <c r="AE28" s="108">
        <f t="shared" si="7"/>
        <v>946</v>
      </c>
      <c r="AF28" s="109">
        <f t="shared" si="8"/>
        <v>236.5</v>
      </c>
      <c r="AG28" s="101">
        <f t="shared" si="9"/>
        <v>365.5</v>
      </c>
      <c r="AH28" s="21"/>
      <c r="AI28" s="74"/>
      <c r="AJ28" s="3">
        <f t="shared" si="10"/>
        <v>0</v>
      </c>
      <c r="AK28" s="3">
        <f t="shared" si="11"/>
        <v>0</v>
      </c>
      <c r="AL28" s="3">
        <f t="shared" si="12"/>
        <v>0</v>
      </c>
      <c r="AM28" s="101">
        <f t="shared" si="13"/>
        <v>0</v>
      </c>
      <c r="AN28" s="21"/>
      <c r="AO28" s="74">
        <v>45</v>
      </c>
      <c r="AP28" s="3">
        <f t="shared" si="14"/>
        <v>51.3</v>
      </c>
      <c r="AQ28" s="3">
        <f t="shared" si="15"/>
        <v>55.35</v>
      </c>
      <c r="AR28" s="3">
        <f t="shared" si="16"/>
        <v>121.05</v>
      </c>
      <c r="AS28" s="101">
        <f t="shared" si="17"/>
        <v>193.5</v>
      </c>
      <c r="AT28" s="40"/>
      <c r="AU28" s="45"/>
      <c r="AV28" s="40"/>
      <c r="AW28" s="74"/>
      <c r="AX28" s="3">
        <f t="shared" si="18"/>
        <v>0</v>
      </c>
      <c r="AY28" s="3">
        <f t="shared" si="19"/>
        <v>0</v>
      </c>
      <c r="AZ28" s="3">
        <f t="shared" si="20"/>
        <v>0</v>
      </c>
      <c r="BA28" s="101">
        <f t="shared" si="21"/>
        <v>0</v>
      </c>
      <c r="BB28" s="62"/>
      <c r="BC28" s="41"/>
      <c r="BD28" s="3">
        <f t="shared" si="22"/>
        <v>0</v>
      </c>
      <c r="BE28" s="6">
        <f t="shared" si="23"/>
        <v>0</v>
      </c>
      <c r="BF28" s="40"/>
      <c r="BG28" s="45"/>
      <c r="BI28" s="41"/>
      <c r="BJ28" s="3">
        <f t="shared" si="24"/>
        <v>0</v>
      </c>
      <c r="BK28" s="6">
        <f t="shared" si="25"/>
        <v>0</v>
      </c>
      <c r="BL28" s="40"/>
      <c r="BM28" s="45"/>
      <c r="BO28" s="41"/>
      <c r="BP28" s="3">
        <f t="shared" si="26"/>
        <v>0</v>
      </c>
      <c r="BQ28" s="3">
        <f t="shared" si="27"/>
        <v>0</v>
      </c>
      <c r="BR28" s="6">
        <f t="shared" si="28"/>
        <v>0</v>
      </c>
      <c r="BS28" s="40"/>
      <c r="BT28" s="45"/>
      <c r="BV28" s="41"/>
      <c r="BW28" s="3">
        <f t="shared" si="29"/>
        <v>0</v>
      </c>
      <c r="BX28" s="6">
        <f t="shared" si="30"/>
        <v>0</v>
      </c>
      <c r="BY28" s="40"/>
      <c r="BZ28" s="45"/>
      <c r="CA28" s="2"/>
      <c r="CB28" s="74"/>
      <c r="CC28" s="3">
        <f t="shared" si="31"/>
        <v>0</v>
      </c>
      <c r="CD28" s="101">
        <f t="shared" si="32"/>
        <v>0</v>
      </c>
      <c r="CE28" s="40"/>
      <c r="CF28" s="45"/>
    </row>
    <row r="29" spans="1:84" ht="15.6" x14ac:dyDescent="0.3">
      <c r="A29">
        <v>24</v>
      </c>
      <c r="B29" s="86" t="s">
        <v>57</v>
      </c>
      <c r="C29" s="87">
        <v>6.98</v>
      </c>
      <c r="D29" s="93" t="s">
        <v>30</v>
      </c>
      <c r="E29" s="122" t="s">
        <v>133</v>
      </c>
      <c r="F29" s="122" t="s">
        <v>138</v>
      </c>
      <c r="H29" s="3">
        <f t="shared" si="0"/>
        <v>220</v>
      </c>
      <c r="I29" s="3">
        <f t="shared" si="1"/>
        <v>0</v>
      </c>
      <c r="J29" s="3">
        <f t="shared" si="2"/>
        <v>55</v>
      </c>
      <c r="L29" s="3">
        <f t="shared" si="33"/>
        <v>0</v>
      </c>
      <c r="M29" s="3">
        <f t="shared" si="33"/>
        <v>0</v>
      </c>
      <c r="N29" s="3">
        <f t="shared" si="33"/>
        <v>0</v>
      </c>
      <c r="P29" s="145">
        <f t="shared" si="4"/>
        <v>0</v>
      </c>
      <c r="Q29" s="145">
        <f t="shared" si="5"/>
        <v>0</v>
      </c>
      <c r="R29" s="145">
        <f t="shared" si="6"/>
        <v>0</v>
      </c>
      <c r="T29" s="77">
        <v>1</v>
      </c>
      <c r="W29" s="68" t="s">
        <v>186</v>
      </c>
      <c r="X29" s="69" t="s">
        <v>184</v>
      </c>
      <c r="Y29" s="128">
        <v>44866</v>
      </c>
      <c r="AA29" s="74">
        <v>220</v>
      </c>
      <c r="AB29" s="52">
        <v>0</v>
      </c>
      <c r="AC29" s="52">
        <v>55</v>
      </c>
      <c r="AE29" s="108">
        <f t="shared" si="7"/>
        <v>1535.6000000000001</v>
      </c>
      <c r="AF29" s="109">
        <f t="shared" si="8"/>
        <v>0</v>
      </c>
      <c r="AG29" s="101">
        <f t="shared" si="9"/>
        <v>383.90000000000003</v>
      </c>
      <c r="AH29" s="21"/>
      <c r="AI29" s="74"/>
      <c r="AJ29" s="3">
        <f t="shared" si="10"/>
        <v>0</v>
      </c>
      <c r="AK29" s="3">
        <f t="shared" si="11"/>
        <v>0</v>
      </c>
      <c r="AL29" s="3">
        <f t="shared" si="12"/>
        <v>0</v>
      </c>
      <c r="AM29" s="101">
        <f t="shared" si="13"/>
        <v>0</v>
      </c>
      <c r="AN29" s="21"/>
      <c r="AO29" s="74"/>
      <c r="AP29" s="3">
        <f t="shared" si="14"/>
        <v>0</v>
      </c>
      <c r="AQ29" s="3">
        <f t="shared" si="15"/>
        <v>0</v>
      </c>
      <c r="AR29" s="3">
        <f t="shared" si="16"/>
        <v>0</v>
      </c>
      <c r="AS29" s="101">
        <f t="shared" si="17"/>
        <v>0</v>
      </c>
      <c r="AT29" s="40"/>
      <c r="AU29" s="45"/>
      <c r="AV29" s="40"/>
      <c r="AW29" s="74"/>
      <c r="AX29" s="3">
        <f t="shared" si="18"/>
        <v>0</v>
      </c>
      <c r="AY29" s="3">
        <f t="shared" si="19"/>
        <v>0</v>
      </c>
      <c r="AZ29" s="3">
        <f t="shared" si="20"/>
        <v>0</v>
      </c>
      <c r="BA29" s="101">
        <f t="shared" si="21"/>
        <v>0</v>
      </c>
      <c r="BB29" s="62"/>
      <c r="BC29" s="41"/>
      <c r="BD29" s="3">
        <f t="shared" si="22"/>
        <v>0</v>
      </c>
      <c r="BE29" s="6">
        <f t="shared" si="23"/>
        <v>0</v>
      </c>
      <c r="BF29" s="40"/>
      <c r="BG29" s="45"/>
      <c r="BI29" s="41"/>
      <c r="BJ29" s="3">
        <f t="shared" si="24"/>
        <v>0</v>
      </c>
      <c r="BK29" s="6">
        <f t="shared" si="25"/>
        <v>0</v>
      </c>
      <c r="BL29" s="40"/>
      <c r="BM29" s="45"/>
      <c r="BO29" s="41"/>
      <c r="BP29" s="3">
        <f t="shared" si="26"/>
        <v>0</v>
      </c>
      <c r="BQ29" s="3">
        <f t="shared" si="27"/>
        <v>0</v>
      </c>
      <c r="BR29" s="6">
        <f t="shared" si="28"/>
        <v>0</v>
      </c>
      <c r="BS29" s="40"/>
      <c r="BT29" s="45"/>
      <c r="BV29" s="41"/>
      <c r="BW29" s="3">
        <f t="shared" si="29"/>
        <v>0</v>
      </c>
      <c r="BX29" s="6">
        <f t="shared" si="30"/>
        <v>0</v>
      </c>
      <c r="BY29" s="40"/>
      <c r="BZ29" s="45"/>
      <c r="CA29" s="2"/>
      <c r="CB29" s="74"/>
      <c r="CC29" s="3">
        <f t="shared" si="31"/>
        <v>0</v>
      </c>
      <c r="CD29" s="101">
        <f t="shared" si="32"/>
        <v>0</v>
      </c>
      <c r="CE29" s="40"/>
      <c r="CF29" s="45"/>
    </row>
    <row r="30" spans="1:84" ht="15.6" x14ac:dyDescent="0.3">
      <c r="A30">
        <v>25</v>
      </c>
      <c r="B30" s="86" t="s">
        <v>58</v>
      </c>
      <c r="C30" s="87">
        <v>9.5</v>
      </c>
      <c r="D30" s="93" t="s">
        <v>30</v>
      </c>
      <c r="E30" s="122" t="s">
        <v>133</v>
      </c>
      <c r="F30" s="122" t="s">
        <v>138</v>
      </c>
      <c r="H30" s="3">
        <f t="shared" si="0"/>
        <v>220</v>
      </c>
      <c r="I30" s="3">
        <f t="shared" si="1"/>
        <v>0</v>
      </c>
      <c r="J30" s="3">
        <f t="shared" si="2"/>
        <v>0</v>
      </c>
      <c r="L30" s="3">
        <f t="shared" si="33"/>
        <v>0</v>
      </c>
      <c r="M30" s="3">
        <f t="shared" si="33"/>
        <v>0</v>
      </c>
      <c r="N30" s="3">
        <f t="shared" si="33"/>
        <v>0</v>
      </c>
      <c r="P30" s="145">
        <f t="shared" si="4"/>
        <v>0</v>
      </c>
      <c r="Q30" s="145">
        <f t="shared" si="5"/>
        <v>0</v>
      </c>
      <c r="R30" s="145">
        <f t="shared" si="6"/>
        <v>0</v>
      </c>
      <c r="T30" s="77">
        <v>1</v>
      </c>
      <c r="W30" s="68">
        <v>4</v>
      </c>
      <c r="X30" s="69" t="s">
        <v>186</v>
      </c>
      <c r="Y30" s="128">
        <v>44958</v>
      </c>
      <c r="AA30" s="74">
        <v>220</v>
      </c>
      <c r="AB30" s="52">
        <v>0</v>
      </c>
      <c r="AC30" s="52">
        <v>0</v>
      </c>
      <c r="AE30" s="108">
        <f t="shared" si="7"/>
        <v>2090</v>
      </c>
      <c r="AF30" s="109">
        <f t="shared" si="8"/>
        <v>0</v>
      </c>
      <c r="AG30" s="101">
        <f t="shared" si="9"/>
        <v>0</v>
      </c>
      <c r="AH30" s="21"/>
      <c r="AI30" s="74"/>
      <c r="AJ30" s="3">
        <f t="shared" si="10"/>
        <v>0</v>
      </c>
      <c r="AK30" s="3">
        <f t="shared" si="11"/>
        <v>0</v>
      </c>
      <c r="AL30" s="3">
        <f t="shared" si="12"/>
        <v>0</v>
      </c>
      <c r="AM30" s="101">
        <f t="shared" si="13"/>
        <v>0</v>
      </c>
      <c r="AN30" s="21"/>
      <c r="AO30" s="74"/>
      <c r="AP30" s="3">
        <f t="shared" si="14"/>
        <v>0</v>
      </c>
      <c r="AQ30" s="3">
        <f t="shared" si="15"/>
        <v>0</v>
      </c>
      <c r="AR30" s="3">
        <f t="shared" si="16"/>
        <v>0</v>
      </c>
      <c r="AS30" s="101">
        <f t="shared" si="17"/>
        <v>0</v>
      </c>
      <c r="AT30" s="40"/>
      <c r="AU30" s="45"/>
      <c r="AV30" s="40"/>
      <c r="AW30" s="74"/>
      <c r="AX30" s="3">
        <f t="shared" si="18"/>
        <v>0</v>
      </c>
      <c r="AY30" s="3">
        <f t="shared" si="19"/>
        <v>0</v>
      </c>
      <c r="AZ30" s="3">
        <f t="shared" si="20"/>
        <v>0</v>
      </c>
      <c r="BA30" s="101">
        <f t="shared" si="21"/>
        <v>0</v>
      </c>
      <c r="BB30" s="62"/>
      <c r="BC30" s="41"/>
      <c r="BD30" s="3">
        <f t="shared" si="22"/>
        <v>0</v>
      </c>
      <c r="BE30" s="6">
        <f t="shared" si="23"/>
        <v>0</v>
      </c>
      <c r="BF30" s="40"/>
      <c r="BG30" s="45"/>
      <c r="BI30" s="41"/>
      <c r="BJ30" s="3">
        <f t="shared" si="24"/>
        <v>0</v>
      </c>
      <c r="BK30" s="6">
        <f t="shared" si="25"/>
        <v>0</v>
      </c>
      <c r="BL30" s="40"/>
      <c r="BM30" s="45"/>
      <c r="BO30" s="41"/>
      <c r="BP30" s="3">
        <f t="shared" si="26"/>
        <v>0</v>
      </c>
      <c r="BQ30" s="3">
        <f t="shared" si="27"/>
        <v>0</v>
      </c>
      <c r="BR30" s="6">
        <f t="shared" si="28"/>
        <v>0</v>
      </c>
      <c r="BS30" s="40"/>
      <c r="BT30" s="45"/>
      <c r="BV30" s="41"/>
      <c r="BW30" s="3">
        <f t="shared" si="29"/>
        <v>0</v>
      </c>
      <c r="BX30" s="6">
        <f t="shared" si="30"/>
        <v>0</v>
      </c>
      <c r="BY30" s="40"/>
      <c r="BZ30" s="45"/>
      <c r="CA30" s="2"/>
      <c r="CB30" s="74"/>
      <c r="CC30" s="3">
        <f t="shared" si="31"/>
        <v>0</v>
      </c>
      <c r="CD30" s="101">
        <f t="shared" si="32"/>
        <v>0</v>
      </c>
      <c r="CE30" s="40"/>
      <c r="CF30" s="45"/>
    </row>
    <row r="31" spans="1:84" ht="15.6" x14ac:dyDescent="0.3">
      <c r="A31">
        <v>26</v>
      </c>
      <c r="B31" s="86" t="s">
        <v>59</v>
      </c>
      <c r="C31" s="87">
        <v>17</v>
      </c>
      <c r="D31" s="93" t="s">
        <v>30</v>
      </c>
      <c r="E31" s="122" t="s">
        <v>136</v>
      </c>
      <c r="F31" s="100" t="s">
        <v>133</v>
      </c>
      <c r="H31" s="3">
        <f t="shared" si="0"/>
        <v>89.56</v>
      </c>
      <c r="I31" s="3">
        <f t="shared" si="1"/>
        <v>-2.9199999999999982</v>
      </c>
      <c r="J31" s="3">
        <f t="shared" si="2"/>
        <v>142.6</v>
      </c>
      <c r="L31" s="3">
        <f t="shared" si="33"/>
        <v>10.44</v>
      </c>
      <c r="M31" s="3">
        <f t="shared" si="33"/>
        <v>22.919999999999998</v>
      </c>
      <c r="N31" s="3">
        <f t="shared" si="33"/>
        <v>32.400000000000006</v>
      </c>
      <c r="P31" s="145">
        <f t="shared" si="4"/>
        <v>177.48</v>
      </c>
      <c r="Q31" s="145">
        <f t="shared" si="5"/>
        <v>389.64</v>
      </c>
      <c r="R31" s="145">
        <f t="shared" si="6"/>
        <v>550.80000000000007</v>
      </c>
      <c r="T31" s="77">
        <v>1</v>
      </c>
      <c r="W31" s="68" t="s">
        <v>185</v>
      </c>
      <c r="X31" s="69" t="s">
        <v>183</v>
      </c>
      <c r="Y31" s="128">
        <v>44958</v>
      </c>
      <c r="AA31" s="74">
        <v>100</v>
      </c>
      <c r="AB31" s="52">
        <v>20</v>
      </c>
      <c r="AC31" s="52">
        <v>175</v>
      </c>
      <c r="AE31" s="108">
        <f t="shared" si="7"/>
        <v>1700</v>
      </c>
      <c r="AF31" s="109">
        <f t="shared" si="8"/>
        <v>340</v>
      </c>
      <c r="AG31" s="101">
        <f t="shared" si="9"/>
        <v>2975</v>
      </c>
      <c r="AH31" s="21"/>
      <c r="AI31" s="74">
        <v>12</v>
      </c>
      <c r="AJ31" s="3">
        <f t="shared" si="10"/>
        <v>10.44</v>
      </c>
      <c r="AK31" s="3">
        <f t="shared" si="11"/>
        <v>22.919999999999998</v>
      </c>
      <c r="AL31" s="3">
        <f t="shared" si="12"/>
        <v>32.400000000000006</v>
      </c>
      <c r="AM31" s="101">
        <f t="shared" si="13"/>
        <v>204</v>
      </c>
      <c r="AN31" s="21"/>
      <c r="AO31" s="74"/>
      <c r="AP31" s="3">
        <f t="shared" si="14"/>
        <v>0</v>
      </c>
      <c r="AQ31" s="3">
        <f t="shared" si="15"/>
        <v>0</v>
      </c>
      <c r="AR31" s="3">
        <f t="shared" si="16"/>
        <v>0</v>
      </c>
      <c r="AS31" s="101">
        <f t="shared" si="17"/>
        <v>0</v>
      </c>
      <c r="AT31" s="40"/>
      <c r="AU31" s="45"/>
      <c r="AV31" s="40"/>
      <c r="AW31" s="74"/>
      <c r="AX31" s="3">
        <f t="shared" si="18"/>
        <v>0</v>
      </c>
      <c r="AY31" s="3">
        <f t="shared" si="19"/>
        <v>0</v>
      </c>
      <c r="AZ31" s="3">
        <f t="shared" si="20"/>
        <v>0</v>
      </c>
      <c r="BA31" s="101">
        <f t="shared" si="21"/>
        <v>0</v>
      </c>
      <c r="BB31" s="62"/>
      <c r="BC31" s="41"/>
      <c r="BD31" s="3">
        <f t="shared" si="22"/>
        <v>0</v>
      </c>
      <c r="BE31" s="6">
        <f t="shared" si="23"/>
        <v>0</v>
      </c>
      <c r="BF31" s="40"/>
      <c r="BG31" s="45"/>
      <c r="BI31" s="41"/>
      <c r="BJ31" s="3">
        <f t="shared" si="24"/>
        <v>0</v>
      </c>
      <c r="BK31" s="6">
        <f t="shared" si="25"/>
        <v>0</v>
      </c>
      <c r="BL31" s="40"/>
      <c r="BM31" s="45"/>
      <c r="BO31" s="41"/>
      <c r="BP31" s="3">
        <f t="shared" si="26"/>
        <v>0</v>
      </c>
      <c r="BQ31" s="3">
        <f t="shared" si="27"/>
        <v>0</v>
      </c>
      <c r="BR31" s="6">
        <f t="shared" si="28"/>
        <v>0</v>
      </c>
      <c r="BS31" s="40"/>
      <c r="BT31" s="45"/>
      <c r="BV31" s="41"/>
      <c r="BW31" s="3">
        <f t="shared" si="29"/>
        <v>0</v>
      </c>
      <c r="BX31" s="6">
        <f t="shared" si="30"/>
        <v>0</v>
      </c>
      <c r="BY31" s="40"/>
      <c r="BZ31" s="45"/>
      <c r="CA31" s="2"/>
      <c r="CB31" s="74"/>
      <c r="CC31" s="3">
        <f t="shared" si="31"/>
        <v>0</v>
      </c>
      <c r="CD31" s="101">
        <f t="shared" si="32"/>
        <v>0</v>
      </c>
      <c r="CE31" s="40"/>
      <c r="CF31" s="45"/>
    </row>
    <row r="32" spans="1:84" ht="15.6" x14ac:dyDescent="0.3">
      <c r="A32">
        <v>27</v>
      </c>
      <c r="B32" s="86" t="s">
        <v>60</v>
      </c>
      <c r="C32" s="87">
        <v>11.78</v>
      </c>
      <c r="D32" s="93" t="s">
        <v>30</v>
      </c>
      <c r="E32" s="122" t="s">
        <v>134</v>
      </c>
      <c r="F32" s="122" t="s">
        <v>134</v>
      </c>
      <c r="H32" s="3">
        <f t="shared" si="0"/>
        <v>292.89999999999998</v>
      </c>
      <c r="I32" s="3">
        <f t="shared" si="1"/>
        <v>1.5500000000000007</v>
      </c>
      <c r="J32" s="3">
        <f t="shared" si="2"/>
        <v>69.650000000000006</v>
      </c>
      <c r="L32" s="3">
        <f t="shared" si="33"/>
        <v>17.099999999999998</v>
      </c>
      <c r="M32" s="3">
        <f t="shared" si="33"/>
        <v>18.45</v>
      </c>
      <c r="N32" s="3">
        <f t="shared" si="33"/>
        <v>40.35</v>
      </c>
      <c r="P32" s="145">
        <f t="shared" si="4"/>
        <v>201.43799999999996</v>
      </c>
      <c r="Q32" s="145">
        <f t="shared" si="5"/>
        <v>217.34099999999998</v>
      </c>
      <c r="R32" s="145">
        <f t="shared" si="6"/>
        <v>475.32299999999998</v>
      </c>
      <c r="T32" s="77">
        <v>2</v>
      </c>
      <c r="W32" s="68" t="s">
        <v>185</v>
      </c>
      <c r="X32" s="69" t="s">
        <v>185</v>
      </c>
      <c r="Y32" s="128">
        <v>44958</v>
      </c>
      <c r="AA32" s="74">
        <v>310</v>
      </c>
      <c r="AB32" s="52">
        <v>20</v>
      </c>
      <c r="AC32" s="52">
        <v>110</v>
      </c>
      <c r="AE32" s="108">
        <f t="shared" si="7"/>
        <v>3651.7999999999997</v>
      </c>
      <c r="AF32" s="109">
        <f t="shared" si="8"/>
        <v>235.6</v>
      </c>
      <c r="AG32" s="101">
        <f t="shared" si="9"/>
        <v>1295.8</v>
      </c>
      <c r="AH32" s="21"/>
      <c r="AI32" s="74"/>
      <c r="AJ32" s="3">
        <f t="shared" si="10"/>
        <v>0</v>
      </c>
      <c r="AK32" s="3">
        <f t="shared" si="11"/>
        <v>0</v>
      </c>
      <c r="AL32" s="3">
        <f t="shared" si="12"/>
        <v>0</v>
      </c>
      <c r="AM32" s="101">
        <f t="shared" si="13"/>
        <v>0</v>
      </c>
      <c r="AN32" s="21"/>
      <c r="AO32" s="74">
        <v>15</v>
      </c>
      <c r="AP32" s="3">
        <f t="shared" si="14"/>
        <v>17.099999999999998</v>
      </c>
      <c r="AQ32" s="3">
        <f t="shared" si="15"/>
        <v>18.45</v>
      </c>
      <c r="AR32" s="3">
        <f t="shared" si="16"/>
        <v>40.35</v>
      </c>
      <c r="AS32" s="101">
        <f t="shared" si="17"/>
        <v>176.7</v>
      </c>
      <c r="AT32" s="40"/>
      <c r="AU32" s="45"/>
      <c r="AV32" s="40"/>
      <c r="AW32" s="74"/>
      <c r="AX32" s="3">
        <f t="shared" si="18"/>
        <v>0</v>
      </c>
      <c r="AY32" s="3">
        <f t="shared" si="19"/>
        <v>0</v>
      </c>
      <c r="AZ32" s="3">
        <f t="shared" si="20"/>
        <v>0</v>
      </c>
      <c r="BA32" s="101">
        <f t="shared" si="21"/>
        <v>0</v>
      </c>
      <c r="BB32" s="62"/>
      <c r="BC32" s="41"/>
      <c r="BD32" s="3">
        <f t="shared" si="22"/>
        <v>0</v>
      </c>
      <c r="BE32" s="6">
        <f t="shared" si="23"/>
        <v>0</v>
      </c>
      <c r="BF32" s="40"/>
      <c r="BG32" s="45"/>
      <c r="BI32" s="41"/>
      <c r="BJ32" s="3">
        <f t="shared" si="24"/>
        <v>0</v>
      </c>
      <c r="BK32" s="6">
        <f t="shared" si="25"/>
        <v>0</v>
      </c>
      <c r="BL32" s="40"/>
      <c r="BM32" s="45"/>
      <c r="BO32" s="41"/>
      <c r="BP32" s="3">
        <f t="shared" si="26"/>
        <v>0</v>
      </c>
      <c r="BQ32" s="3">
        <f t="shared" si="27"/>
        <v>0</v>
      </c>
      <c r="BR32" s="6">
        <f t="shared" si="28"/>
        <v>0</v>
      </c>
      <c r="BS32" s="40"/>
      <c r="BT32" s="45"/>
      <c r="BV32" s="41"/>
      <c r="BW32" s="3">
        <f t="shared" si="29"/>
        <v>0</v>
      </c>
      <c r="BX32" s="6">
        <f t="shared" si="30"/>
        <v>0</v>
      </c>
      <c r="BY32" s="40"/>
      <c r="BZ32" s="45"/>
      <c r="CA32" s="2"/>
      <c r="CB32" s="74"/>
      <c r="CC32" s="3">
        <f t="shared" si="31"/>
        <v>0</v>
      </c>
      <c r="CD32" s="101">
        <f t="shared" si="32"/>
        <v>0</v>
      </c>
      <c r="CE32" s="40"/>
      <c r="CF32" s="45"/>
    </row>
    <row r="33" spans="1:84" ht="15.6" x14ac:dyDescent="0.3">
      <c r="A33">
        <v>28</v>
      </c>
      <c r="B33" s="86" t="s">
        <v>61</v>
      </c>
      <c r="C33" s="87">
        <v>5.72</v>
      </c>
      <c r="D33" s="93" t="s">
        <v>30</v>
      </c>
      <c r="E33" s="122" t="s">
        <v>3</v>
      </c>
      <c r="F33" s="100" t="s">
        <v>133</v>
      </c>
      <c r="H33" s="3">
        <f t="shared" si="0"/>
        <v>83.8</v>
      </c>
      <c r="I33" s="3">
        <f t="shared" si="1"/>
        <v>-1.4000000000000057</v>
      </c>
      <c r="J33" s="3">
        <f t="shared" si="2"/>
        <v>-48.800000000000011</v>
      </c>
      <c r="L33" s="3">
        <f t="shared" si="33"/>
        <v>16.2</v>
      </c>
      <c r="M33" s="3">
        <f t="shared" si="33"/>
        <v>86.4</v>
      </c>
      <c r="N33" s="3">
        <f t="shared" si="33"/>
        <v>253.8</v>
      </c>
      <c r="P33" s="145">
        <f t="shared" si="4"/>
        <v>92.663999999999987</v>
      </c>
      <c r="Q33" s="145">
        <f t="shared" si="5"/>
        <v>494.20800000000003</v>
      </c>
      <c r="R33" s="145">
        <f t="shared" si="6"/>
        <v>1451.7360000000001</v>
      </c>
      <c r="T33" s="77">
        <v>1</v>
      </c>
      <c r="W33" s="68">
        <v>1</v>
      </c>
      <c r="X33" s="69" t="s">
        <v>188</v>
      </c>
      <c r="Y33" s="128">
        <v>44896</v>
      </c>
      <c r="AA33" s="74">
        <v>100</v>
      </c>
      <c r="AB33" s="52">
        <v>85</v>
      </c>
      <c r="AC33" s="52">
        <v>205</v>
      </c>
      <c r="AE33" s="108">
        <f t="shared" si="7"/>
        <v>572</v>
      </c>
      <c r="AF33" s="109">
        <f t="shared" si="8"/>
        <v>486.2</v>
      </c>
      <c r="AG33" s="101">
        <f t="shared" si="9"/>
        <v>1172.5999999999999</v>
      </c>
      <c r="AH33" s="21"/>
      <c r="AI33" s="74"/>
      <c r="AJ33" s="3">
        <f t="shared" si="10"/>
        <v>0</v>
      </c>
      <c r="AK33" s="3">
        <f t="shared" si="11"/>
        <v>0</v>
      </c>
      <c r="AL33" s="3">
        <f t="shared" si="12"/>
        <v>0</v>
      </c>
      <c r="AM33" s="101">
        <f t="shared" si="13"/>
        <v>0</v>
      </c>
      <c r="AN33" s="21"/>
      <c r="AO33" s="74"/>
      <c r="AP33" s="3">
        <f t="shared" si="14"/>
        <v>0</v>
      </c>
      <c r="AQ33" s="3">
        <f t="shared" si="15"/>
        <v>0</v>
      </c>
      <c r="AR33" s="3">
        <f t="shared" si="16"/>
        <v>0</v>
      </c>
      <c r="AS33" s="101">
        <f t="shared" si="17"/>
        <v>0</v>
      </c>
      <c r="AT33" s="40"/>
      <c r="AU33" s="45"/>
      <c r="AV33" s="40"/>
      <c r="AW33" s="74">
        <v>27</v>
      </c>
      <c r="AX33" s="3">
        <f t="shared" si="18"/>
        <v>16.2</v>
      </c>
      <c r="AY33" s="3">
        <f t="shared" si="19"/>
        <v>86.4</v>
      </c>
      <c r="AZ33" s="3">
        <f t="shared" si="20"/>
        <v>253.8</v>
      </c>
      <c r="BA33" s="101">
        <f t="shared" si="21"/>
        <v>154.44</v>
      </c>
      <c r="BB33" s="62"/>
      <c r="BC33" s="41"/>
      <c r="BD33" s="3">
        <f t="shared" si="22"/>
        <v>0</v>
      </c>
      <c r="BE33" s="6">
        <f t="shared" si="23"/>
        <v>883.39679999999998</v>
      </c>
      <c r="BF33" s="40"/>
      <c r="BG33" s="45"/>
      <c r="BI33" s="41"/>
      <c r="BJ33" s="3">
        <f t="shared" si="24"/>
        <v>0</v>
      </c>
      <c r="BK33" s="6">
        <f t="shared" si="25"/>
        <v>0</v>
      </c>
      <c r="BL33" s="40"/>
      <c r="BM33" s="45"/>
      <c r="BO33" s="41"/>
      <c r="BP33" s="3">
        <f t="shared" si="26"/>
        <v>0</v>
      </c>
      <c r="BQ33" s="3">
        <f t="shared" si="27"/>
        <v>0</v>
      </c>
      <c r="BR33" s="6">
        <f t="shared" si="28"/>
        <v>0</v>
      </c>
      <c r="BS33" s="40"/>
      <c r="BT33" s="45"/>
      <c r="BV33" s="41"/>
      <c r="BW33" s="3">
        <f t="shared" si="29"/>
        <v>0</v>
      </c>
      <c r="BX33" s="6">
        <f t="shared" si="30"/>
        <v>0</v>
      </c>
      <c r="BY33" s="40"/>
      <c r="BZ33" s="45"/>
      <c r="CA33" s="2"/>
      <c r="CB33" s="74"/>
      <c r="CC33" s="3">
        <f t="shared" si="31"/>
        <v>0</v>
      </c>
      <c r="CD33" s="101">
        <f t="shared" si="32"/>
        <v>0</v>
      </c>
      <c r="CE33" s="40"/>
      <c r="CF33" s="45"/>
    </row>
    <row r="34" spans="1:84" ht="15.6" x14ac:dyDescent="0.3">
      <c r="A34">
        <v>29</v>
      </c>
      <c r="B34" s="86" t="s">
        <v>62</v>
      </c>
      <c r="C34" s="87">
        <v>10</v>
      </c>
      <c r="D34" s="93" t="s">
        <v>30</v>
      </c>
      <c r="E34" s="122" t="s">
        <v>134</v>
      </c>
      <c r="F34" s="122" t="s">
        <v>134</v>
      </c>
      <c r="H34" s="3">
        <f t="shared" si="0"/>
        <v>227.92000000000002</v>
      </c>
      <c r="I34" s="3">
        <f t="shared" si="1"/>
        <v>1.4399999999999977</v>
      </c>
      <c r="J34" s="3">
        <f t="shared" si="2"/>
        <v>61.319999999999993</v>
      </c>
      <c r="L34" s="3">
        <f t="shared" si="33"/>
        <v>82.08</v>
      </c>
      <c r="M34" s="3">
        <f t="shared" si="33"/>
        <v>88.56</v>
      </c>
      <c r="N34" s="3">
        <f t="shared" si="33"/>
        <v>193.68</v>
      </c>
      <c r="P34" s="145">
        <f t="shared" si="4"/>
        <v>820.8</v>
      </c>
      <c r="Q34" s="145">
        <f t="shared" si="5"/>
        <v>885.6</v>
      </c>
      <c r="R34" s="145">
        <f t="shared" si="6"/>
        <v>1936.8000000000002</v>
      </c>
      <c r="T34" s="77">
        <v>2</v>
      </c>
      <c r="W34" s="68">
        <v>2</v>
      </c>
      <c r="X34" s="69">
        <v>2</v>
      </c>
      <c r="Y34" s="136"/>
      <c r="AA34" s="74">
        <v>310</v>
      </c>
      <c r="AB34" s="52">
        <v>90</v>
      </c>
      <c r="AC34" s="52">
        <v>255</v>
      </c>
      <c r="AE34" s="108">
        <f t="shared" si="7"/>
        <v>3100</v>
      </c>
      <c r="AF34" s="109">
        <f t="shared" si="8"/>
        <v>900</v>
      </c>
      <c r="AG34" s="101">
        <f t="shared" si="9"/>
        <v>2550</v>
      </c>
      <c r="AH34" s="21"/>
      <c r="AI34" s="74"/>
      <c r="AJ34" s="3">
        <f t="shared" si="10"/>
        <v>0</v>
      </c>
      <c r="AK34" s="3">
        <f t="shared" si="11"/>
        <v>0</v>
      </c>
      <c r="AL34" s="3">
        <f t="shared" si="12"/>
        <v>0</v>
      </c>
      <c r="AM34" s="101">
        <f t="shared" si="13"/>
        <v>0</v>
      </c>
      <c r="AN34" s="21"/>
      <c r="AO34" s="74">
        <v>72</v>
      </c>
      <c r="AP34" s="3">
        <f t="shared" si="14"/>
        <v>82.08</v>
      </c>
      <c r="AQ34" s="3">
        <f t="shared" si="15"/>
        <v>88.56</v>
      </c>
      <c r="AR34" s="3">
        <f t="shared" si="16"/>
        <v>193.68</v>
      </c>
      <c r="AS34" s="101">
        <f t="shared" si="17"/>
        <v>720</v>
      </c>
      <c r="AT34" s="40"/>
      <c r="AU34" s="45"/>
      <c r="AV34" s="40"/>
      <c r="AW34" s="74"/>
      <c r="AX34" s="3">
        <f t="shared" si="18"/>
        <v>0</v>
      </c>
      <c r="AY34" s="3">
        <f t="shared" si="19"/>
        <v>0</v>
      </c>
      <c r="AZ34" s="3">
        <f t="shared" si="20"/>
        <v>0</v>
      </c>
      <c r="BA34" s="101">
        <f t="shared" si="21"/>
        <v>0</v>
      </c>
      <c r="BB34" s="62"/>
      <c r="BC34" s="41"/>
      <c r="BD34" s="3">
        <f t="shared" si="22"/>
        <v>0</v>
      </c>
      <c r="BE34" s="6">
        <f t="shared" si="23"/>
        <v>0</v>
      </c>
      <c r="BF34" s="40"/>
      <c r="BG34" s="45"/>
      <c r="BI34" s="41"/>
      <c r="BJ34" s="3">
        <f t="shared" si="24"/>
        <v>0</v>
      </c>
      <c r="BK34" s="6">
        <f t="shared" si="25"/>
        <v>0</v>
      </c>
      <c r="BL34" s="40"/>
      <c r="BM34" s="45"/>
      <c r="BO34" s="41"/>
      <c r="BP34" s="3">
        <f t="shared" si="26"/>
        <v>0</v>
      </c>
      <c r="BQ34" s="3">
        <f t="shared" si="27"/>
        <v>0</v>
      </c>
      <c r="BR34" s="6">
        <f t="shared" si="28"/>
        <v>0</v>
      </c>
      <c r="BS34" s="40"/>
      <c r="BT34" s="45"/>
      <c r="BV34" s="41"/>
      <c r="BW34" s="3">
        <f t="shared" si="29"/>
        <v>0</v>
      </c>
      <c r="BX34" s="6">
        <f t="shared" si="30"/>
        <v>0</v>
      </c>
      <c r="BY34" s="40"/>
      <c r="BZ34" s="45"/>
      <c r="CA34" s="2"/>
      <c r="CB34" s="74"/>
      <c r="CC34" s="3">
        <f t="shared" si="31"/>
        <v>0</v>
      </c>
      <c r="CD34" s="101">
        <f t="shared" si="32"/>
        <v>0</v>
      </c>
      <c r="CE34" s="40"/>
      <c r="CF34" s="45"/>
    </row>
    <row r="35" spans="1:84" ht="15.6" x14ac:dyDescent="0.3">
      <c r="A35">
        <v>30</v>
      </c>
      <c r="B35" s="86" t="s">
        <v>63</v>
      </c>
      <c r="C35" s="87">
        <v>7.49</v>
      </c>
      <c r="D35" s="93" t="s">
        <v>30</v>
      </c>
      <c r="E35" s="122" t="s">
        <v>134</v>
      </c>
      <c r="F35" s="122" t="s">
        <v>134</v>
      </c>
      <c r="H35" s="3">
        <f t="shared" si="0"/>
        <v>227.92000000000002</v>
      </c>
      <c r="I35" s="3">
        <f t="shared" si="1"/>
        <v>1.4399999999999977</v>
      </c>
      <c r="J35" s="3">
        <f t="shared" si="2"/>
        <v>61.319999999999993</v>
      </c>
      <c r="L35" s="3">
        <f t="shared" si="33"/>
        <v>82.08</v>
      </c>
      <c r="M35" s="3">
        <f t="shared" si="33"/>
        <v>88.56</v>
      </c>
      <c r="N35" s="3">
        <f t="shared" si="33"/>
        <v>193.68</v>
      </c>
      <c r="P35" s="145">
        <f t="shared" si="4"/>
        <v>614.77920000000006</v>
      </c>
      <c r="Q35" s="145">
        <f t="shared" si="5"/>
        <v>663.31440000000009</v>
      </c>
      <c r="R35" s="145">
        <f t="shared" si="6"/>
        <v>1450.6632000000002</v>
      </c>
      <c r="T35" s="77">
        <v>2</v>
      </c>
      <c r="W35" s="68">
        <v>2</v>
      </c>
      <c r="X35" s="69">
        <v>2</v>
      </c>
      <c r="Y35" s="136"/>
      <c r="AA35" s="74">
        <v>310</v>
      </c>
      <c r="AB35" s="52">
        <v>90</v>
      </c>
      <c r="AC35" s="52">
        <v>255</v>
      </c>
      <c r="AE35" s="108">
        <f t="shared" si="7"/>
        <v>2321.9</v>
      </c>
      <c r="AF35" s="109">
        <f t="shared" si="8"/>
        <v>674.1</v>
      </c>
      <c r="AG35" s="101">
        <f t="shared" si="9"/>
        <v>1909.95</v>
      </c>
      <c r="AH35" s="21"/>
      <c r="AI35" s="74"/>
      <c r="AJ35" s="3">
        <f t="shared" si="10"/>
        <v>0</v>
      </c>
      <c r="AK35" s="3">
        <f t="shared" si="11"/>
        <v>0</v>
      </c>
      <c r="AL35" s="3">
        <f t="shared" si="12"/>
        <v>0</v>
      </c>
      <c r="AM35" s="101">
        <f t="shared" si="13"/>
        <v>0</v>
      </c>
      <c r="AN35" s="21"/>
      <c r="AO35" s="74">
        <v>72</v>
      </c>
      <c r="AP35" s="3">
        <f t="shared" si="14"/>
        <v>82.08</v>
      </c>
      <c r="AQ35" s="3">
        <f t="shared" si="15"/>
        <v>88.56</v>
      </c>
      <c r="AR35" s="3">
        <f t="shared" si="16"/>
        <v>193.68</v>
      </c>
      <c r="AS35" s="101">
        <f t="shared" si="17"/>
        <v>539.28</v>
      </c>
      <c r="AT35" s="40"/>
      <c r="AU35" s="45"/>
      <c r="AV35" s="40"/>
      <c r="AW35" s="74"/>
      <c r="AX35" s="3">
        <f t="shared" si="18"/>
        <v>0</v>
      </c>
      <c r="AY35" s="3">
        <f t="shared" si="19"/>
        <v>0</v>
      </c>
      <c r="AZ35" s="3">
        <f t="shared" si="20"/>
        <v>0</v>
      </c>
      <c r="BA35" s="101">
        <f t="shared" si="21"/>
        <v>0</v>
      </c>
      <c r="BB35" s="62"/>
      <c r="BC35" s="41"/>
      <c r="BD35" s="3">
        <f t="shared" si="22"/>
        <v>0</v>
      </c>
      <c r="BE35" s="6">
        <f t="shared" si="23"/>
        <v>0</v>
      </c>
      <c r="BF35" s="40"/>
      <c r="BG35" s="45"/>
      <c r="BI35" s="41"/>
      <c r="BJ35" s="3">
        <f t="shared" si="24"/>
        <v>0</v>
      </c>
      <c r="BK35" s="6">
        <f t="shared" si="25"/>
        <v>0</v>
      </c>
      <c r="BL35" s="40"/>
      <c r="BM35" s="45"/>
      <c r="BO35" s="41"/>
      <c r="BP35" s="3">
        <f t="shared" si="26"/>
        <v>0</v>
      </c>
      <c r="BQ35" s="3">
        <f t="shared" si="27"/>
        <v>0</v>
      </c>
      <c r="BR35" s="6">
        <f t="shared" si="28"/>
        <v>0</v>
      </c>
      <c r="BS35" s="40"/>
      <c r="BT35" s="45"/>
      <c r="BV35" s="41"/>
      <c r="BW35" s="3">
        <f t="shared" si="29"/>
        <v>0</v>
      </c>
      <c r="BX35" s="6">
        <f t="shared" si="30"/>
        <v>0</v>
      </c>
      <c r="BY35" s="40"/>
      <c r="BZ35" s="45"/>
      <c r="CA35" s="2"/>
      <c r="CB35" s="74"/>
      <c r="CC35" s="3">
        <f t="shared" si="31"/>
        <v>0</v>
      </c>
      <c r="CD35" s="101">
        <f t="shared" si="32"/>
        <v>0</v>
      </c>
      <c r="CE35" s="40"/>
      <c r="CF35" s="45"/>
    </row>
    <row r="36" spans="1:84" ht="15.6" x14ac:dyDescent="0.3">
      <c r="A36">
        <v>31</v>
      </c>
      <c r="B36" s="86" t="s">
        <v>64</v>
      </c>
      <c r="C36" s="87">
        <v>14.89</v>
      </c>
      <c r="D36" s="93" t="s">
        <v>30</v>
      </c>
      <c r="E36" s="122" t="s">
        <v>133</v>
      </c>
      <c r="F36" s="122" t="s">
        <v>138</v>
      </c>
      <c r="H36" s="3">
        <f t="shared" si="0"/>
        <v>220</v>
      </c>
      <c r="I36" s="3">
        <f t="shared" si="1"/>
        <v>0</v>
      </c>
      <c r="J36" s="3">
        <f t="shared" si="2"/>
        <v>0</v>
      </c>
      <c r="L36" s="3">
        <f t="shared" si="33"/>
        <v>0</v>
      </c>
      <c r="M36" s="3">
        <f t="shared" si="33"/>
        <v>0</v>
      </c>
      <c r="N36" s="3">
        <f t="shared" si="33"/>
        <v>0</v>
      </c>
      <c r="P36" s="145">
        <f t="shared" si="4"/>
        <v>0</v>
      </c>
      <c r="Q36" s="145">
        <f t="shared" si="5"/>
        <v>0</v>
      </c>
      <c r="R36" s="145">
        <f t="shared" si="6"/>
        <v>0</v>
      </c>
      <c r="T36" s="77">
        <v>1</v>
      </c>
      <c r="W36" s="68">
        <v>3</v>
      </c>
      <c r="X36" s="69" t="s">
        <v>186</v>
      </c>
      <c r="Y36" s="128">
        <v>44866</v>
      </c>
      <c r="AA36" s="74">
        <v>220</v>
      </c>
      <c r="AB36" s="52">
        <v>0</v>
      </c>
      <c r="AC36" s="52">
        <v>0</v>
      </c>
      <c r="AE36" s="108">
        <f t="shared" si="7"/>
        <v>3275.8</v>
      </c>
      <c r="AF36" s="109">
        <f t="shared" si="8"/>
        <v>0</v>
      </c>
      <c r="AG36" s="101">
        <f t="shared" si="9"/>
        <v>0</v>
      </c>
      <c r="AH36" s="21"/>
      <c r="AI36" s="74"/>
      <c r="AJ36" s="3">
        <f t="shared" si="10"/>
        <v>0</v>
      </c>
      <c r="AK36" s="3">
        <f t="shared" si="11"/>
        <v>0</v>
      </c>
      <c r="AL36" s="3">
        <f t="shared" si="12"/>
        <v>0</v>
      </c>
      <c r="AM36" s="101">
        <f t="shared" si="13"/>
        <v>0</v>
      </c>
      <c r="AN36" s="21"/>
      <c r="AO36" s="74"/>
      <c r="AP36" s="3">
        <f t="shared" si="14"/>
        <v>0</v>
      </c>
      <c r="AQ36" s="3">
        <f t="shared" si="15"/>
        <v>0</v>
      </c>
      <c r="AR36" s="3">
        <f t="shared" si="16"/>
        <v>0</v>
      </c>
      <c r="AS36" s="101">
        <f t="shared" si="17"/>
        <v>0</v>
      </c>
      <c r="AT36" s="40"/>
      <c r="AU36" s="45"/>
      <c r="AV36" s="40"/>
      <c r="AW36" s="74"/>
      <c r="AX36" s="3">
        <f t="shared" si="18"/>
        <v>0</v>
      </c>
      <c r="AY36" s="3">
        <f t="shared" si="19"/>
        <v>0</v>
      </c>
      <c r="AZ36" s="3">
        <f t="shared" si="20"/>
        <v>0</v>
      </c>
      <c r="BA36" s="101">
        <f t="shared" si="21"/>
        <v>0</v>
      </c>
      <c r="BB36" s="62"/>
      <c r="BC36" s="41"/>
      <c r="BD36" s="3">
        <f t="shared" si="22"/>
        <v>0</v>
      </c>
      <c r="BE36" s="6">
        <f t="shared" si="23"/>
        <v>0</v>
      </c>
      <c r="BF36" s="40"/>
      <c r="BG36" s="45"/>
      <c r="BI36" s="41"/>
      <c r="BJ36" s="3">
        <f t="shared" si="24"/>
        <v>0</v>
      </c>
      <c r="BK36" s="6">
        <f t="shared" si="25"/>
        <v>0</v>
      </c>
      <c r="BL36" s="40"/>
      <c r="BM36" s="45"/>
      <c r="BO36" s="41"/>
      <c r="BP36" s="3">
        <f t="shared" si="26"/>
        <v>0</v>
      </c>
      <c r="BQ36" s="3">
        <f t="shared" si="27"/>
        <v>0</v>
      </c>
      <c r="BR36" s="6">
        <f t="shared" si="28"/>
        <v>0</v>
      </c>
      <c r="BS36" s="40"/>
      <c r="BT36" s="45"/>
      <c r="BV36" s="41"/>
      <c r="BW36" s="3">
        <f t="shared" si="29"/>
        <v>0</v>
      </c>
      <c r="BX36" s="6">
        <f t="shared" si="30"/>
        <v>0</v>
      </c>
      <c r="BY36" s="40"/>
      <c r="BZ36" s="45"/>
      <c r="CA36" s="2"/>
      <c r="CB36" s="74"/>
      <c r="CC36" s="3">
        <f t="shared" si="31"/>
        <v>0</v>
      </c>
      <c r="CD36" s="101">
        <f t="shared" si="32"/>
        <v>0</v>
      </c>
      <c r="CE36" s="40"/>
      <c r="CF36" s="45"/>
    </row>
    <row r="37" spans="1:84" ht="15.6" x14ac:dyDescent="0.3">
      <c r="A37">
        <v>32</v>
      </c>
      <c r="B37" s="86" t="s">
        <v>65</v>
      </c>
      <c r="C37" s="87">
        <v>4.9400000000000004</v>
      </c>
      <c r="D37" s="93" t="s">
        <v>30</v>
      </c>
      <c r="E37" s="122" t="s">
        <v>3</v>
      </c>
      <c r="F37" s="100" t="s">
        <v>133</v>
      </c>
      <c r="H37" s="3">
        <f t="shared" si="0"/>
        <v>9.8000000000000043</v>
      </c>
      <c r="I37" s="3">
        <f t="shared" si="1"/>
        <v>-7.7999999999999972</v>
      </c>
      <c r="J37" s="3">
        <f t="shared" si="2"/>
        <v>67.2</v>
      </c>
      <c r="L37" s="3">
        <f t="shared" si="33"/>
        <v>40.199999999999996</v>
      </c>
      <c r="M37" s="3">
        <f t="shared" si="33"/>
        <v>62.8</v>
      </c>
      <c r="N37" s="3">
        <f t="shared" si="33"/>
        <v>107.8</v>
      </c>
      <c r="P37" s="145">
        <f t="shared" si="4"/>
        <v>198.58799999999999</v>
      </c>
      <c r="Q37" s="145">
        <f t="shared" si="5"/>
        <v>310.23200000000003</v>
      </c>
      <c r="R37" s="145">
        <f t="shared" si="6"/>
        <v>532.53200000000004</v>
      </c>
      <c r="T37" s="77">
        <v>1</v>
      </c>
      <c r="W37" s="134">
        <v>2</v>
      </c>
      <c r="X37" s="135" t="s">
        <v>183</v>
      </c>
      <c r="Y37" s="136"/>
      <c r="AA37" s="137">
        <v>50</v>
      </c>
      <c r="AB37" s="138">
        <v>55</v>
      </c>
      <c r="AC37" s="138">
        <v>175</v>
      </c>
      <c r="AE37" s="108">
        <f t="shared" si="7"/>
        <v>247.00000000000003</v>
      </c>
      <c r="AF37" s="109">
        <f t="shared" si="8"/>
        <v>271.70000000000005</v>
      </c>
      <c r="AG37" s="101">
        <f t="shared" si="9"/>
        <v>864.50000000000011</v>
      </c>
      <c r="AH37" s="21"/>
      <c r="AI37" s="74">
        <v>20</v>
      </c>
      <c r="AJ37" s="3">
        <f t="shared" si="10"/>
        <v>17.399999999999999</v>
      </c>
      <c r="AK37" s="3">
        <f t="shared" si="11"/>
        <v>38.199999999999996</v>
      </c>
      <c r="AL37" s="3">
        <f t="shared" si="12"/>
        <v>54</v>
      </c>
      <c r="AM37" s="101">
        <f t="shared" si="13"/>
        <v>98.800000000000011</v>
      </c>
      <c r="AN37" s="21"/>
      <c r="AO37" s="74">
        <v>20</v>
      </c>
      <c r="AP37" s="3">
        <f t="shared" si="14"/>
        <v>22.799999999999997</v>
      </c>
      <c r="AQ37" s="3">
        <f t="shared" si="15"/>
        <v>24.6</v>
      </c>
      <c r="AR37" s="3">
        <f t="shared" si="16"/>
        <v>53.8</v>
      </c>
      <c r="AS37" s="101">
        <f t="shared" si="17"/>
        <v>98.800000000000011</v>
      </c>
      <c r="AT37" s="40"/>
      <c r="AU37" s="45"/>
      <c r="AV37" s="40"/>
      <c r="AW37" s="74"/>
      <c r="AX37" s="3">
        <f t="shared" si="18"/>
        <v>0</v>
      </c>
      <c r="AY37" s="3">
        <f t="shared" si="19"/>
        <v>0</v>
      </c>
      <c r="AZ37" s="3">
        <f t="shared" si="20"/>
        <v>0</v>
      </c>
      <c r="BA37" s="101">
        <f t="shared" si="21"/>
        <v>0</v>
      </c>
      <c r="BB37" s="62"/>
      <c r="BC37" s="41"/>
      <c r="BD37" s="3">
        <f t="shared" si="22"/>
        <v>0</v>
      </c>
      <c r="BE37" s="6">
        <f t="shared" si="23"/>
        <v>0</v>
      </c>
      <c r="BF37" s="40"/>
      <c r="BG37" s="45"/>
      <c r="BI37" s="41"/>
      <c r="BJ37" s="3">
        <f t="shared" si="24"/>
        <v>0</v>
      </c>
      <c r="BK37" s="6">
        <f t="shared" si="25"/>
        <v>0</v>
      </c>
      <c r="BL37" s="40"/>
      <c r="BM37" s="45"/>
      <c r="BO37" s="41"/>
      <c r="BP37" s="3">
        <f t="shared" si="26"/>
        <v>0</v>
      </c>
      <c r="BQ37" s="3">
        <f t="shared" si="27"/>
        <v>0</v>
      </c>
      <c r="BR37" s="6">
        <f t="shared" si="28"/>
        <v>0</v>
      </c>
      <c r="BS37" s="40"/>
      <c r="BT37" s="45"/>
      <c r="BV37" s="41"/>
      <c r="BW37" s="3">
        <f t="shared" si="29"/>
        <v>0</v>
      </c>
      <c r="BX37" s="6">
        <f t="shared" si="30"/>
        <v>0</v>
      </c>
      <c r="BY37" s="40"/>
      <c r="BZ37" s="45"/>
      <c r="CA37" s="2"/>
      <c r="CB37" s="74"/>
      <c r="CC37" s="3">
        <f t="shared" si="31"/>
        <v>0</v>
      </c>
      <c r="CD37" s="101">
        <f t="shared" si="32"/>
        <v>0</v>
      </c>
      <c r="CE37" s="40"/>
      <c r="CF37" s="45"/>
    </row>
    <row r="38" spans="1:84" ht="15.6" x14ac:dyDescent="0.3">
      <c r="A38">
        <v>33</v>
      </c>
      <c r="B38" s="86" t="s">
        <v>66</v>
      </c>
      <c r="C38" s="87">
        <v>9.6999999999999993</v>
      </c>
      <c r="D38" s="93" t="s">
        <v>30</v>
      </c>
      <c r="E38" s="122" t="s">
        <v>3</v>
      </c>
      <c r="F38" s="100" t="s">
        <v>133</v>
      </c>
      <c r="H38" s="3">
        <f t="shared" ref="H38:H69" si="34">AA38-L38</f>
        <v>9.8000000000000043</v>
      </c>
      <c r="I38" s="3">
        <f t="shared" ref="I38:I69" si="35">AB38-M38</f>
        <v>-7.7999999999999972</v>
      </c>
      <c r="J38" s="3">
        <f t="shared" ref="J38:J69" si="36">AC38-N38</f>
        <v>67.2</v>
      </c>
      <c r="L38" s="3">
        <f t="shared" si="33"/>
        <v>40.199999999999996</v>
      </c>
      <c r="M38" s="3">
        <f t="shared" si="33"/>
        <v>62.8</v>
      </c>
      <c r="N38" s="3">
        <f t="shared" si="33"/>
        <v>107.8</v>
      </c>
      <c r="P38" s="145">
        <f t="shared" ref="P38:P69" si="37">L38*$C38</f>
        <v>389.93999999999994</v>
      </c>
      <c r="Q38" s="145">
        <f t="shared" ref="Q38:Q69" si="38">M38*$C38</f>
        <v>609.16</v>
      </c>
      <c r="R38" s="145">
        <f t="shared" ref="R38:R69" si="39">N38*$C38</f>
        <v>1045.6599999999999</v>
      </c>
      <c r="T38" s="77">
        <v>1</v>
      </c>
      <c r="W38" s="134">
        <v>2</v>
      </c>
      <c r="X38" s="135" t="s">
        <v>183</v>
      </c>
      <c r="Y38" s="136"/>
      <c r="AA38" s="137">
        <v>50</v>
      </c>
      <c r="AB38" s="138">
        <v>55</v>
      </c>
      <c r="AC38" s="138">
        <v>175</v>
      </c>
      <c r="AE38" s="108">
        <f t="shared" ref="AE38:AE69" si="40">AA38*C38</f>
        <v>484.99999999999994</v>
      </c>
      <c r="AF38" s="109">
        <f t="shared" ref="AF38:AF69" si="41">AB38*C38</f>
        <v>533.5</v>
      </c>
      <c r="AG38" s="101">
        <f t="shared" ref="AG38:AG69" si="42">AC38*C38</f>
        <v>1697.4999999999998</v>
      </c>
      <c r="AH38" s="21"/>
      <c r="AI38" s="74">
        <v>20</v>
      </c>
      <c r="AJ38" s="3">
        <f t="shared" ref="AJ38:AJ69" si="43">AI38*$AJ$4</f>
        <v>17.399999999999999</v>
      </c>
      <c r="AK38" s="3">
        <f t="shared" ref="AK38:AK69" si="44">AI38*$AK$4</f>
        <v>38.199999999999996</v>
      </c>
      <c r="AL38" s="3">
        <f t="shared" ref="AL38:AL69" si="45">AI38*$AL$4</f>
        <v>54</v>
      </c>
      <c r="AM38" s="101">
        <f t="shared" ref="AM38:AM69" si="46">AI38*C38</f>
        <v>194</v>
      </c>
      <c r="AN38" s="21"/>
      <c r="AO38" s="74">
        <v>20</v>
      </c>
      <c r="AP38" s="3">
        <f t="shared" ref="AP38:AP69" si="47">AO38*$AP$4</f>
        <v>22.799999999999997</v>
      </c>
      <c r="AQ38" s="3">
        <f t="shared" ref="AQ38:AQ69" si="48">AO38*$AQ$4</f>
        <v>24.6</v>
      </c>
      <c r="AR38" s="3">
        <f t="shared" ref="AR38:AR69" si="49">AO38*$AR$4</f>
        <v>53.8</v>
      </c>
      <c r="AS38" s="101">
        <f t="shared" ref="AS38:AS69" si="50">AO38*$C38</f>
        <v>194</v>
      </c>
      <c r="AT38" s="40"/>
      <c r="AU38" s="45"/>
      <c r="AV38" s="40"/>
      <c r="AW38" s="74"/>
      <c r="AX38" s="3">
        <f t="shared" ref="AX38:AX69" si="51">AW38*$AX$4</f>
        <v>0</v>
      </c>
      <c r="AY38" s="3">
        <f t="shared" ref="AY38:AY69" si="52">AW38*$AY$4</f>
        <v>0</v>
      </c>
      <c r="AZ38" s="3">
        <f t="shared" ref="AZ38:AZ69" si="53">AW38*$AZ$4</f>
        <v>0</v>
      </c>
      <c r="BA38" s="101">
        <f t="shared" ref="BA38:BA69" si="54">AW38*$C38</f>
        <v>0</v>
      </c>
      <c r="BB38" s="62"/>
      <c r="BC38" s="41"/>
      <c r="BD38" s="3">
        <f t="shared" ref="BD38:BD69" si="55">BC38*$BD$4</f>
        <v>0</v>
      </c>
      <c r="BE38" s="6">
        <f t="shared" ref="BE38:BE69" si="56">BA38*$C38</f>
        <v>0</v>
      </c>
      <c r="BF38" s="40"/>
      <c r="BG38" s="45"/>
      <c r="BI38" s="41"/>
      <c r="BJ38" s="3">
        <f t="shared" ref="BJ38:BJ69" si="57">BI38*$BJ$4</f>
        <v>0</v>
      </c>
      <c r="BK38" s="6">
        <f t="shared" ref="BK38:BK69" si="58">BH38*$C38</f>
        <v>0</v>
      </c>
      <c r="BL38" s="40"/>
      <c r="BM38" s="45"/>
      <c r="BO38" s="41"/>
      <c r="BP38" s="3">
        <f t="shared" ref="BP38:BP69" si="59">BO38*$BP$4</f>
        <v>0</v>
      </c>
      <c r="BQ38" s="3">
        <f t="shared" ref="BQ38:BQ69" si="60">BO38*$BQ$4</f>
        <v>0</v>
      </c>
      <c r="BR38" s="6">
        <f t="shared" ref="BR38:BR69" si="61">BO38*$C38</f>
        <v>0</v>
      </c>
      <c r="BS38" s="40"/>
      <c r="BT38" s="45"/>
      <c r="BV38" s="41"/>
      <c r="BW38" s="3">
        <f t="shared" ref="BW38:BW69" si="62">BV38*$BW$4</f>
        <v>0</v>
      </c>
      <c r="BX38" s="6">
        <f t="shared" ref="BX38:BX69" si="63">BV38*$C38</f>
        <v>0</v>
      </c>
      <c r="BY38" s="40"/>
      <c r="BZ38" s="45"/>
      <c r="CA38" s="2"/>
      <c r="CB38" s="74"/>
      <c r="CC38" s="3">
        <f t="shared" ref="CC38:CC69" si="64">CB38*$CC$4</f>
        <v>0</v>
      </c>
      <c r="CD38" s="101">
        <f t="shared" ref="CD38:CD69" si="65">CB38*$C38</f>
        <v>0</v>
      </c>
      <c r="CE38" s="40"/>
      <c r="CF38" s="45"/>
    </row>
    <row r="39" spans="1:84" ht="15.6" x14ac:dyDescent="0.3">
      <c r="A39">
        <v>34</v>
      </c>
      <c r="B39" s="86" t="s">
        <v>67</v>
      </c>
      <c r="C39" s="87">
        <v>8.25</v>
      </c>
      <c r="D39" s="93" t="s">
        <v>30</v>
      </c>
      <c r="E39" s="122" t="s">
        <v>138</v>
      </c>
      <c r="F39" s="122" t="s">
        <v>134</v>
      </c>
      <c r="H39" s="3">
        <f t="shared" si="34"/>
        <v>292.89999999999998</v>
      </c>
      <c r="I39" s="3">
        <f t="shared" si="35"/>
        <v>1.5500000000000007</v>
      </c>
      <c r="J39" s="3">
        <f t="shared" si="36"/>
        <v>69.650000000000006</v>
      </c>
      <c r="L39" s="3">
        <f t="shared" si="33"/>
        <v>17.099999999999998</v>
      </c>
      <c r="M39" s="3">
        <f t="shared" si="33"/>
        <v>18.45</v>
      </c>
      <c r="N39" s="3">
        <f t="shared" si="33"/>
        <v>40.35</v>
      </c>
      <c r="P39" s="145">
        <f t="shared" si="37"/>
        <v>141.07499999999999</v>
      </c>
      <c r="Q39" s="145">
        <f t="shared" si="38"/>
        <v>152.21250000000001</v>
      </c>
      <c r="R39" s="145">
        <f t="shared" si="39"/>
        <v>332.88749999999999</v>
      </c>
      <c r="T39" s="77">
        <v>2</v>
      </c>
      <c r="W39" s="68" t="s">
        <v>186</v>
      </c>
      <c r="X39" s="69" t="s">
        <v>185</v>
      </c>
      <c r="Y39" s="128">
        <v>44896</v>
      </c>
      <c r="AA39" s="74">
        <v>310</v>
      </c>
      <c r="AB39" s="52">
        <v>20</v>
      </c>
      <c r="AC39" s="52">
        <v>110</v>
      </c>
      <c r="AE39" s="108">
        <f t="shared" si="40"/>
        <v>2557.5</v>
      </c>
      <c r="AF39" s="109">
        <f t="shared" si="41"/>
        <v>165</v>
      </c>
      <c r="AG39" s="101">
        <f t="shared" si="42"/>
        <v>907.5</v>
      </c>
      <c r="AH39" s="21"/>
      <c r="AI39" s="74"/>
      <c r="AJ39" s="3">
        <f t="shared" si="43"/>
        <v>0</v>
      </c>
      <c r="AK39" s="3">
        <f t="shared" si="44"/>
        <v>0</v>
      </c>
      <c r="AL39" s="3">
        <f t="shared" si="45"/>
        <v>0</v>
      </c>
      <c r="AM39" s="101">
        <f t="shared" si="46"/>
        <v>0</v>
      </c>
      <c r="AN39" s="21"/>
      <c r="AO39" s="74">
        <v>15</v>
      </c>
      <c r="AP39" s="3">
        <f t="shared" si="47"/>
        <v>17.099999999999998</v>
      </c>
      <c r="AQ39" s="3">
        <f t="shared" si="48"/>
        <v>18.45</v>
      </c>
      <c r="AR39" s="3">
        <f t="shared" si="49"/>
        <v>40.35</v>
      </c>
      <c r="AS39" s="101">
        <f t="shared" si="50"/>
        <v>123.75</v>
      </c>
      <c r="AT39" s="40"/>
      <c r="AU39" s="45"/>
      <c r="AV39" s="40"/>
      <c r="AW39" s="74"/>
      <c r="AX39" s="3">
        <f t="shared" si="51"/>
        <v>0</v>
      </c>
      <c r="AY39" s="3">
        <f t="shared" si="52"/>
        <v>0</v>
      </c>
      <c r="AZ39" s="3">
        <f t="shared" si="53"/>
        <v>0</v>
      </c>
      <c r="BA39" s="101">
        <f t="shared" si="54"/>
        <v>0</v>
      </c>
      <c r="BB39" s="62"/>
      <c r="BC39" s="41"/>
      <c r="BD39" s="3">
        <f t="shared" si="55"/>
        <v>0</v>
      </c>
      <c r="BE39" s="6">
        <f t="shared" si="56"/>
        <v>0</v>
      </c>
      <c r="BF39" s="40"/>
      <c r="BG39" s="45"/>
      <c r="BI39" s="41"/>
      <c r="BJ39" s="3">
        <f t="shared" si="57"/>
        <v>0</v>
      </c>
      <c r="BK39" s="6">
        <f t="shared" si="58"/>
        <v>0</v>
      </c>
      <c r="BL39" s="40"/>
      <c r="BM39" s="45"/>
      <c r="BO39" s="41"/>
      <c r="BP39" s="3">
        <f t="shared" si="59"/>
        <v>0</v>
      </c>
      <c r="BQ39" s="3">
        <f t="shared" si="60"/>
        <v>0</v>
      </c>
      <c r="BR39" s="6">
        <f t="shared" si="61"/>
        <v>0</v>
      </c>
      <c r="BS39" s="40"/>
      <c r="BT39" s="45"/>
      <c r="BV39" s="41"/>
      <c r="BW39" s="3">
        <f t="shared" si="62"/>
        <v>0</v>
      </c>
      <c r="BX39" s="6">
        <f t="shared" si="63"/>
        <v>0</v>
      </c>
      <c r="BY39" s="40"/>
      <c r="BZ39" s="45"/>
      <c r="CA39" s="2"/>
      <c r="CB39" s="74"/>
      <c r="CC39" s="3">
        <f t="shared" si="64"/>
        <v>0</v>
      </c>
      <c r="CD39" s="101">
        <f t="shared" si="65"/>
        <v>0</v>
      </c>
      <c r="CE39" s="40"/>
      <c r="CF39" s="45"/>
    </row>
    <row r="40" spans="1:84" ht="15.6" x14ac:dyDescent="0.3">
      <c r="A40">
        <v>35</v>
      </c>
      <c r="B40" s="86" t="s">
        <v>68</v>
      </c>
      <c r="C40" s="87">
        <v>7.56</v>
      </c>
      <c r="D40" s="93" t="s">
        <v>30</v>
      </c>
      <c r="E40" s="122" t="s">
        <v>138</v>
      </c>
      <c r="F40" s="122" t="s">
        <v>134</v>
      </c>
      <c r="H40" s="3">
        <f t="shared" si="34"/>
        <v>292.89999999999998</v>
      </c>
      <c r="I40" s="3">
        <f t="shared" si="35"/>
        <v>1.5500000000000007</v>
      </c>
      <c r="J40" s="3">
        <f t="shared" si="36"/>
        <v>159.65</v>
      </c>
      <c r="L40" s="3">
        <f t="shared" si="33"/>
        <v>17.099999999999998</v>
      </c>
      <c r="M40" s="3">
        <f t="shared" si="33"/>
        <v>18.45</v>
      </c>
      <c r="N40" s="3">
        <f t="shared" si="33"/>
        <v>40.35</v>
      </c>
      <c r="P40" s="145">
        <f t="shared" si="37"/>
        <v>129.27599999999998</v>
      </c>
      <c r="Q40" s="145">
        <f t="shared" si="38"/>
        <v>139.482</v>
      </c>
      <c r="R40" s="145">
        <f t="shared" si="39"/>
        <v>305.04599999999999</v>
      </c>
      <c r="T40" s="77"/>
      <c r="W40" s="68">
        <v>3</v>
      </c>
      <c r="X40" s="69" t="s">
        <v>184</v>
      </c>
      <c r="Y40" s="128">
        <v>44896</v>
      </c>
      <c r="AA40" s="74">
        <v>310</v>
      </c>
      <c r="AB40" s="52">
        <v>20</v>
      </c>
      <c r="AC40" s="52">
        <v>200</v>
      </c>
      <c r="AE40" s="108">
        <f t="shared" si="40"/>
        <v>2343.6</v>
      </c>
      <c r="AF40" s="109">
        <f t="shared" si="41"/>
        <v>151.19999999999999</v>
      </c>
      <c r="AG40" s="101">
        <f t="shared" si="42"/>
        <v>1512</v>
      </c>
      <c r="AH40" s="21"/>
      <c r="AI40" s="74"/>
      <c r="AJ40" s="3">
        <f t="shared" si="43"/>
        <v>0</v>
      </c>
      <c r="AK40" s="3">
        <f t="shared" si="44"/>
        <v>0</v>
      </c>
      <c r="AL40" s="3">
        <f t="shared" si="45"/>
        <v>0</v>
      </c>
      <c r="AM40" s="101">
        <f t="shared" si="46"/>
        <v>0</v>
      </c>
      <c r="AN40" s="21"/>
      <c r="AO40" s="74">
        <v>15</v>
      </c>
      <c r="AP40" s="3">
        <f t="shared" si="47"/>
        <v>17.099999999999998</v>
      </c>
      <c r="AQ40" s="3">
        <f t="shared" si="48"/>
        <v>18.45</v>
      </c>
      <c r="AR40" s="3">
        <f t="shared" si="49"/>
        <v>40.35</v>
      </c>
      <c r="AS40" s="101">
        <f t="shared" si="50"/>
        <v>113.39999999999999</v>
      </c>
      <c r="AT40" s="40"/>
      <c r="AU40" s="45"/>
      <c r="AV40" s="40"/>
      <c r="AW40" s="74"/>
      <c r="AX40" s="3">
        <f t="shared" si="51"/>
        <v>0</v>
      </c>
      <c r="AY40" s="3">
        <f t="shared" si="52"/>
        <v>0</v>
      </c>
      <c r="AZ40" s="3">
        <f t="shared" si="53"/>
        <v>0</v>
      </c>
      <c r="BA40" s="101">
        <f t="shared" si="54"/>
        <v>0</v>
      </c>
      <c r="BB40" s="62"/>
      <c r="BC40" s="41"/>
      <c r="BD40" s="3">
        <f t="shared" si="55"/>
        <v>0</v>
      </c>
      <c r="BE40" s="6">
        <f t="shared" si="56"/>
        <v>0</v>
      </c>
      <c r="BF40" s="40"/>
      <c r="BG40" s="45"/>
      <c r="BI40" s="41"/>
      <c r="BJ40" s="3">
        <f t="shared" si="57"/>
        <v>0</v>
      </c>
      <c r="BK40" s="6">
        <f t="shared" si="58"/>
        <v>0</v>
      </c>
      <c r="BL40" s="40"/>
      <c r="BM40" s="45"/>
      <c r="BO40" s="41"/>
      <c r="BP40" s="3">
        <f t="shared" si="59"/>
        <v>0</v>
      </c>
      <c r="BQ40" s="3">
        <f t="shared" si="60"/>
        <v>0</v>
      </c>
      <c r="BR40" s="6">
        <f t="shared" si="61"/>
        <v>0</v>
      </c>
      <c r="BS40" s="40"/>
      <c r="BT40" s="45"/>
      <c r="BV40" s="41"/>
      <c r="BW40" s="3">
        <f t="shared" si="62"/>
        <v>0</v>
      </c>
      <c r="BX40" s="6">
        <f t="shared" si="63"/>
        <v>0</v>
      </c>
      <c r="BY40" s="40"/>
      <c r="BZ40" s="45"/>
      <c r="CA40" s="2"/>
      <c r="CB40" s="74"/>
      <c r="CC40" s="3">
        <f t="shared" si="64"/>
        <v>0</v>
      </c>
      <c r="CD40" s="101">
        <f t="shared" si="65"/>
        <v>0</v>
      </c>
      <c r="CE40" s="40"/>
      <c r="CF40" s="45"/>
    </row>
    <row r="41" spans="1:84" ht="15.6" x14ac:dyDescent="0.3">
      <c r="A41">
        <v>36</v>
      </c>
      <c r="B41" s="86" t="s">
        <v>69</v>
      </c>
      <c r="C41" s="87">
        <v>11.2</v>
      </c>
      <c r="D41" s="93" t="s">
        <v>30</v>
      </c>
      <c r="E41" s="122" t="s">
        <v>133</v>
      </c>
      <c r="F41" s="122" t="s">
        <v>138</v>
      </c>
      <c r="H41" s="3">
        <f t="shared" si="34"/>
        <v>220</v>
      </c>
      <c r="I41" s="3">
        <f t="shared" si="35"/>
        <v>0</v>
      </c>
      <c r="J41" s="3">
        <f t="shared" si="36"/>
        <v>0</v>
      </c>
      <c r="L41" s="3">
        <f t="shared" si="33"/>
        <v>0</v>
      </c>
      <c r="M41" s="3">
        <f t="shared" si="33"/>
        <v>0</v>
      </c>
      <c r="N41" s="3">
        <f t="shared" si="33"/>
        <v>0</v>
      </c>
      <c r="P41" s="145">
        <f t="shared" si="37"/>
        <v>0</v>
      </c>
      <c r="Q41" s="145">
        <f t="shared" si="38"/>
        <v>0</v>
      </c>
      <c r="R41" s="145">
        <f t="shared" si="39"/>
        <v>0</v>
      </c>
      <c r="T41" s="77">
        <v>1</v>
      </c>
      <c r="W41" s="68">
        <v>4</v>
      </c>
      <c r="X41" s="69">
        <v>4</v>
      </c>
      <c r="Y41" s="128">
        <v>44958</v>
      </c>
      <c r="AA41" s="74">
        <v>220</v>
      </c>
      <c r="AB41" s="52">
        <v>0</v>
      </c>
      <c r="AC41" s="52">
        <v>0</v>
      </c>
      <c r="AE41" s="108">
        <f t="shared" si="40"/>
        <v>2464</v>
      </c>
      <c r="AF41" s="109">
        <f t="shared" si="41"/>
        <v>0</v>
      </c>
      <c r="AG41" s="101">
        <f t="shared" si="42"/>
        <v>0</v>
      </c>
      <c r="AH41" s="21"/>
      <c r="AI41" s="74"/>
      <c r="AJ41" s="3">
        <f t="shared" si="43"/>
        <v>0</v>
      </c>
      <c r="AK41" s="3">
        <f t="shared" si="44"/>
        <v>0</v>
      </c>
      <c r="AL41" s="3">
        <f t="shared" si="45"/>
        <v>0</v>
      </c>
      <c r="AM41" s="101">
        <f t="shared" si="46"/>
        <v>0</v>
      </c>
      <c r="AN41" s="21"/>
      <c r="AO41" s="74"/>
      <c r="AP41" s="3">
        <f t="shared" si="47"/>
        <v>0</v>
      </c>
      <c r="AQ41" s="3">
        <f t="shared" si="48"/>
        <v>0</v>
      </c>
      <c r="AR41" s="3">
        <f t="shared" si="49"/>
        <v>0</v>
      </c>
      <c r="AS41" s="101">
        <f t="shared" si="50"/>
        <v>0</v>
      </c>
      <c r="AT41" s="40"/>
      <c r="AU41" s="45"/>
      <c r="AV41" s="40"/>
      <c r="AW41" s="74"/>
      <c r="AX41" s="3">
        <f t="shared" si="51"/>
        <v>0</v>
      </c>
      <c r="AY41" s="3">
        <f t="shared" si="52"/>
        <v>0</v>
      </c>
      <c r="AZ41" s="3">
        <f t="shared" si="53"/>
        <v>0</v>
      </c>
      <c r="BA41" s="101">
        <f t="shared" si="54"/>
        <v>0</v>
      </c>
      <c r="BB41" s="62"/>
      <c r="BC41" s="41"/>
      <c r="BD41" s="3">
        <f t="shared" si="55"/>
        <v>0</v>
      </c>
      <c r="BE41" s="6">
        <f t="shared" si="56"/>
        <v>0</v>
      </c>
      <c r="BF41" s="40"/>
      <c r="BG41" s="45"/>
      <c r="BI41" s="41"/>
      <c r="BJ41" s="3">
        <f t="shared" si="57"/>
        <v>0</v>
      </c>
      <c r="BK41" s="6">
        <f t="shared" si="58"/>
        <v>0</v>
      </c>
      <c r="BL41" s="40"/>
      <c r="BM41" s="45"/>
      <c r="BO41" s="41"/>
      <c r="BP41" s="3">
        <f t="shared" si="59"/>
        <v>0</v>
      </c>
      <c r="BQ41" s="3">
        <f t="shared" si="60"/>
        <v>0</v>
      </c>
      <c r="BR41" s="6">
        <f t="shared" si="61"/>
        <v>0</v>
      </c>
      <c r="BS41" s="40"/>
      <c r="BT41" s="45"/>
      <c r="BV41" s="41"/>
      <c r="BW41" s="3">
        <f t="shared" si="62"/>
        <v>0</v>
      </c>
      <c r="BX41" s="6">
        <f t="shared" si="63"/>
        <v>0</v>
      </c>
      <c r="BY41" s="40"/>
      <c r="BZ41" s="45"/>
      <c r="CA41" s="2"/>
      <c r="CB41" s="74"/>
      <c r="CC41" s="3">
        <f t="shared" si="64"/>
        <v>0</v>
      </c>
      <c r="CD41" s="101">
        <f t="shared" si="65"/>
        <v>0</v>
      </c>
      <c r="CE41" s="40"/>
      <c r="CF41" s="45"/>
    </row>
    <row r="42" spans="1:84" ht="15.6" x14ac:dyDescent="0.3">
      <c r="A42">
        <v>37</v>
      </c>
      <c r="B42" s="86" t="s">
        <v>70</v>
      </c>
      <c r="C42" s="87">
        <v>6.17</v>
      </c>
      <c r="D42" s="93" t="s">
        <v>30</v>
      </c>
      <c r="E42" s="122" t="s">
        <v>133</v>
      </c>
      <c r="F42" s="122" t="s">
        <v>136</v>
      </c>
      <c r="H42" s="3">
        <f t="shared" si="34"/>
        <v>220</v>
      </c>
      <c r="I42" s="3">
        <f t="shared" si="35"/>
        <v>0</v>
      </c>
      <c r="J42" s="3">
        <f t="shared" si="36"/>
        <v>0</v>
      </c>
      <c r="L42" s="3">
        <f t="shared" si="33"/>
        <v>0</v>
      </c>
      <c r="M42" s="3">
        <f t="shared" si="33"/>
        <v>0</v>
      </c>
      <c r="N42" s="3">
        <f t="shared" si="33"/>
        <v>0</v>
      </c>
      <c r="P42" s="145">
        <f t="shared" si="37"/>
        <v>0</v>
      </c>
      <c r="Q42" s="145">
        <f t="shared" si="38"/>
        <v>0</v>
      </c>
      <c r="R42" s="145">
        <f t="shared" si="39"/>
        <v>0</v>
      </c>
      <c r="T42" s="77">
        <v>1</v>
      </c>
      <c r="W42" s="68">
        <v>4</v>
      </c>
      <c r="X42" s="69">
        <v>3</v>
      </c>
      <c r="Y42" s="128">
        <v>44896</v>
      </c>
      <c r="AA42" s="74">
        <v>220</v>
      </c>
      <c r="AB42" s="52">
        <v>0</v>
      </c>
      <c r="AC42" s="52">
        <v>0</v>
      </c>
      <c r="AE42" s="108">
        <f t="shared" si="40"/>
        <v>1357.4</v>
      </c>
      <c r="AF42" s="109">
        <f t="shared" si="41"/>
        <v>0</v>
      </c>
      <c r="AG42" s="101">
        <f t="shared" si="42"/>
        <v>0</v>
      </c>
      <c r="AH42" s="21"/>
      <c r="AI42" s="74"/>
      <c r="AJ42" s="3">
        <f t="shared" si="43"/>
        <v>0</v>
      </c>
      <c r="AK42" s="3">
        <f t="shared" si="44"/>
        <v>0</v>
      </c>
      <c r="AL42" s="3">
        <f t="shared" si="45"/>
        <v>0</v>
      </c>
      <c r="AM42" s="101">
        <f t="shared" si="46"/>
        <v>0</v>
      </c>
      <c r="AN42" s="21"/>
      <c r="AO42" s="74"/>
      <c r="AP42" s="3">
        <f t="shared" si="47"/>
        <v>0</v>
      </c>
      <c r="AQ42" s="3">
        <f t="shared" si="48"/>
        <v>0</v>
      </c>
      <c r="AR42" s="3">
        <f t="shared" si="49"/>
        <v>0</v>
      </c>
      <c r="AS42" s="101">
        <f t="shared" si="50"/>
        <v>0</v>
      </c>
      <c r="AT42" s="40"/>
      <c r="AU42" s="45"/>
      <c r="AV42" s="40"/>
      <c r="AW42" s="74"/>
      <c r="AX42" s="3">
        <f t="shared" si="51"/>
        <v>0</v>
      </c>
      <c r="AY42" s="3">
        <f t="shared" si="52"/>
        <v>0</v>
      </c>
      <c r="AZ42" s="3">
        <f t="shared" si="53"/>
        <v>0</v>
      </c>
      <c r="BA42" s="101">
        <f t="shared" si="54"/>
        <v>0</v>
      </c>
      <c r="BB42" s="62"/>
      <c r="BC42" s="41"/>
      <c r="BD42" s="3">
        <f t="shared" si="55"/>
        <v>0</v>
      </c>
      <c r="BE42" s="6">
        <f t="shared" si="56"/>
        <v>0</v>
      </c>
      <c r="BF42" s="40"/>
      <c r="BG42" s="45"/>
      <c r="BI42" s="41"/>
      <c r="BJ42" s="3">
        <f t="shared" si="57"/>
        <v>0</v>
      </c>
      <c r="BK42" s="6">
        <f t="shared" si="58"/>
        <v>0</v>
      </c>
      <c r="BL42" s="40"/>
      <c r="BM42" s="45"/>
      <c r="BO42" s="41"/>
      <c r="BP42" s="3">
        <f t="shared" si="59"/>
        <v>0</v>
      </c>
      <c r="BQ42" s="3">
        <f t="shared" si="60"/>
        <v>0</v>
      </c>
      <c r="BR42" s="6">
        <f t="shared" si="61"/>
        <v>0</v>
      </c>
      <c r="BS42" s="40"/>
      <c r="BT42" s="45"/>
      <c r="BV42" s="41"/>
      <c r="BW42" s="3">
        <f t="shared" si="62"/>
        <v>0</v>
      </c>
      <c r="BX42" s="6">
        <f t="shared" si="63"/>
        <v>0</v>
      </c>
      <c r="BY42" s="40"/>
      <c r="BZ42" s="45"/>
      <c r="CA42" s="2"/>
      <c r="CB42" s="74"/>
      <c r="CC42" s="3">
        <f t="shared" si="64"/>
        <v>0</v>
      </c>
      <c r="CD42" s="101">
        <f t="shared" si="65"/>
        <v>0</v>
      </c>
      <c r="CE42" s="40"/>
      <c r="CF42" s="45"/>
    </row>
    <row r="43" spans="1:84" ht="15.6" x14ac:dyDescent="0.3">
      <c r="A43">
        <v>38</v>
      </c>
      <c r="B43" s="86" t="s">
        <v>71</v>
      </c>
      <c r="C43" s="87">
        <v>7.5</v>
      </c>
      <c r="D43" s="93" t="s">
        <v>30</v>
      </c>
      <c r="E43" s="122" t="s">
        <v>133</v>
      </c>
      <c r="F43" s="122" t="s">
        <v>138</v>
      </c>
      <c r="H43" s="3">
        <f t="shared" si="34"/>
        <v>174.4</v>
      </c>
      <c r="I43" s="3">
        <f t="shared" si="35"/>
        <v>5.7999999999999972</v>
      </c>
      <c r="J43" s="3">
        <f t="shared" si="36"/>
        <v>-37.599999999999994</v>
      </c>
      <c r="L43" s="3">
        <f t="shared" si="33"/>
        <v>45.599999999999994</v>
      </c>
      <c r="M43" s="3">
        <f t="shared" si="33"/>
        <v>49.2</v>
      </c>
      <c r="N43" s="3">
        <f t="shared" si="33"/>
        <v>107.6</v>
      </c>
      <c r="P43" s="145">
        <f t="shared" si="37"/>
        <v>341.99999999999994</v>
      </c>
      <c r="Q43" s="145">
        <f t="shared" si="38"/>
        <v>369</v>
      </c>
      <c r="R43" s="145">
        <f t="shared" si="39"/>
        <v>807</v>
      </c>
      <c r="T43" s="77">
        <v>1</v>
      </c>
      <c r="W43" s="68" t="s">
        <v>184</v>
      </c>
      <c r="X43" s="69">
        <v>2</v>
      </c>
      <c r="Y43" s="128">
        <v>44896</v>
      </c>
      <c r="AA43" s="74">
        <v>220</v>
      </c>
      <c r="AB43" s="52">
        <v>55</v>
      </c>
      <c r="AC43" s="52">
        <v>70</v>
      </c>
      <c r="AE43" s="108">
        <f t="shared" si="40"/>
        <v>1650</v>
      </c>
      <c r="AF43" s="109">
        <f t="shared" si="41"/>
        <v>412.5</v>
      </c>
      <c r="AG43" s="101">
        <f t="shared" si="42"/>
        <v>525</v>
      </c>
      <c r="AH43" s="21"/>
      <c r="AI43" s="74"/>
      <c r="AJ43" s="3">
        <f t="shared" si="43"/>
        <v>0</v>
      </c>
      <c r="AK43" s="3">
        <f t="shared" si="44"/>
        <v>0</v>
      </c>
      <c r="AL43" s="3">
        <f t="shared" si="45"/>
        <v>0</v>
      </c>
      <c r="AM43" s="101">
        <f t="shared" si="46"/>
        <v>0</v>
      </c>
      <c r="AN43" s="21"/>
      <c r="AO43" s="74">
        <v>40</v>
      </c>
      <c r="AP43" s="3">
        <f t="shared" si="47"/>
        <v>45.599999999999994</v>
      </c>
      <c r="AQ43" s="3">
        <f t="shared" si="48"/>
        <v>49.2</v>
      </c>
      <c r="AR43" s="3">
        <f t="shared" si="49"/>
        <v>107.6</v>
      </c>
      <c r="AS43" s="101">
        <f t="shared" si="50"/>
        <v>300</v>
      </c>
      <c r="AT43" s="40"/>
      <c r="AU43" s="45"/>
      <c r="AV43" s="40"/>
      <c r="AW43" s="74"/>
      <c r="AX43" s="3">
        <f t="shared" si="51"/>
        <v>0</v>
      </c>
      <c r="AY43" s="3">
        <f t="shared" si="52"/>
        <v>0</v>
      </c>
      <c r="AZ43" s="3">
        <f t="shared" si="53"/>
        <v>0</v>
      </c>
      <c r="BA43" s="101">
        <f t="shared" si="54"/>
        <v>0</v>
      </c>
      <c r="BB43" s="62"/>
      <c r="BC43" s="41"/>
      <c r="BD43" s="3">
        <f t="shared" si="55"/>
        <v>0</v>
      </c>
      <c r="BE43" s="6">
        <f t="shared" si="56"/>
        <v>0</v>
      </c>
      <c r="BF43" s="40"/>
      <c r="BG43" s="45"/>
      <c r="BI43" s="41"/>
      <c r="BJ43" s="3">
        <f t="shared" si="57"/>
        <v>0</v>
      </c>
      <c r="BK43" s="6">
        <f t="shared" si="58"/>
        <v>0</v>
      </c>
      <c r="BL43" s="40"/>
      <c r="BM43" s="45"/>
      <c r="BO43" s="41"/>
      <c r="BP43" s="3">
        <f t="shared" si="59"/>
        <v>0</v>
      </c>
      <c r="BQ43" s="3">
        <f t="shared" si="60"/>
        <v>0</v>
      </c>
      <c r="BR43" s="6">
        <f t="shared" si="61"/>
        <v>0</v>
      </c>
      <c r="BS43" s="40"/>
      <c r="BT43" s="45"/>
      <c r="BV43" s="41"/>
      <c r="BW43" s="3">
        <f t="shared" si="62"/>
        <v>0</v>
      </c>
      <c r="BX43" s="6">
        <f t="shared" si="63"/>
        <v>0</v>
      </c>
      <c r="BY43" s="40"/>
      <c r="BZ43" s="45"/>
      <c r="CA43" s="2"/>
      <c r="CB43" s="74"/>
      <c r="CC43" s="3">
        <f t="shared" si="64"/>
        <v>0</v>
      </c>
      <c r="CD43" s="101">
        <f t="shared" si="65"/>
        <v>0</v>
      </c>
      <c r="CE43" s="40"/>
      <c r="CF43" s="45"/>
    </row>
    <row r="44" spans="1:84" ht="15.6" x14ac:dyDescent="0.3">
      <c r="A44">
        <v>39</v>
      </c>
      <c r="B44" s="86" t="s">
        <v>72</v>
      </c>
      <c r="C44" s="87">
        <v>5.81</v>
      </c>
      <c r="D44" s="93" t="s">
        <v>30</v>
      </c>
      <c r="E44" s="122" t="s">
        <v>133</v>
      </c>
      <c r="F44" s="122" t="s">
        <v>138</v>
      </c>
      <c r="H44" s="3">
        <f t="shared" si="34"/>
        <v>220</v>
      </c>
      <c r="I44" s="3">
        <f t="shared" si="35"/>
        <v>0</v>
      </c>
      <c r="J44" s="3">
        <f t="shared" si="36"/>
        <v>55</v>
      </c>
      <c r="L44" s="3">
        <f t="shared" si="33"/>
        <v>0</v>
      </c>
      <c r="M44" s="3">
        <f t="shared" si="33"/>
        <v>0</v>
      </c>
      <c r="N44" s="3">
        <f t="shared" si="33"/>
        <v>0</v>
      </c>
      <c r="P44" s="145">
        <f t="shared" si="37"/>
        <v>0</v>
      </c>
      <c r="Q44" s="145">
        <f t="shared" si="38"/>
        <v>0</v>
      </c>
      <c r="R44" s="145">
        <f t="shared" si="39"/>
        <v>0</v>
      </c>
      <c r="T44" s="77">
        <v>1</v>
      </c>
      <c r="W44" s="68">
        <v>4</v>
      </c>
      <c r="X44" s="69" t="s">
        <v>184</v>
      </c>
      <c r="Y44" s="128">
        <v>44896</v>
      </c>
      <c r="AA44" s="74">
        <v>220</v>
      </c>
      <c r="AB44" s="52">
        <v>0</v>
      </c>
      <c r="AC44" s="52">
        <v>55</v>
      </c>
      <c r="AE44" s="108">
        <f t="shared" si="40"/>
        <v>1278.1999999999998</v>
      </c>
      <c r="AF44" s="109">
        <f t="shared" si="41"/>
        <v>0</v>
      </c>
      <c r="AG44" s="101">
        <f t="shared" si="42"/>
        <v>319.54999999999995</v>
      </c>
      <c r="AH44" s="21"/>
      <c r="AI44" s="74"/>
      <c r="AJ44" s="3">
        <f t="shared" si="43"/>
        <v>0</v>
      </c>
      <c r="AK44" s="3">
        <f t="shared" si="44"/>
        <v>0</v>
      </c>
      <c r="AL44" s="3">
        <f t="shared" si="45"/>
        <v>0</v>
      </c>
      <c r="AM44" s="101">
        <f t="shared" si="46"/>
        <v>0</v>
      </c>
      <c r="AN44" s="21"/>
      <c r="AO44" s="74"/>
      <c r="AP44" s="3">
        <f t="shared" si="47"/>
        <v>0</v>
      </c>
      <c r="AQ44" s="3">
        <f t="shared" si="48"/>
        <v>0</v>
      </c>
      <c r="AR44" s="3">
        <f t="shared" si="49"/>
        <v>0</v>
      </c>
      <c r="AS44" s="101">
        <f t="shared" si="50"/>
        <v>0</v>
      </c>
      <c r="AT44" s="40"/>
      <c r="AU44" s="45"/>
      <c r="AV44" s="40"/>
      <c r="AW44" s="74"/>
      <c r="AX44" s="3">
        <f t="shared" si="51"/>
        <v>0</v>
      </c>
      <c r="AY44" s="3">
        <f t="shared" si="52"/>
        <v>0</v>
      </c>
      <c r="AZ44" s="3">
        <f t="shared" si="53"/>
        <v>0</v>
      </c>
      <c r="BA44" s="101">
        <f t="shared" si="54"/>
        <v>0</v>
      </c>
      <c r="BB44" s="62"/>
      <c r="BC44" s="41"/>
      <c r="BD44" s="3">
        <f t="shared" si="55"/>
        <v>0</v>
      </c>
      <c r="BE44" s="6">
        <f t="shared" si="56"/>
        <v>0</v>
      </c>
      <c r="BF44" s="40"/>
      <c r="BG44" s="45"/>
      <c r="BI44" s="41"/>
      <c r="BJ44" s="3">
        <f t="shared" si="57"/>
        <v>0</v>
      </c>
      <c r="BK44" s="6">
        <f t="shared" si="58"/>
        <v>0</v>
      </c>
      <c r="BL44" s="40"/>
      <c r="BM44" s="45"/>
      <c r="BO44" s="41"/>
      <c r="BP44" s="3">
        <f t="shared" si="59"/>
        <v>0</v>
      </c>
      <c r="BQ44" s="3">
        <f t="shared" si="60"/>
        <v>0</v>
      </c>
      <c r="BR44" s="6">
        <f t="shared" si="61"/>
        <v>0</v>
      </c>
      <c r="BS44" s="40"/>
      <c r="BT44" s="45"/>
      <c r="BV44" s="41"/>
      <c r="BW44" s="3">
        <f t="shared" si="62"/>
        <v>0</v>
      </c>
      <c r="BX44" s="6">
        <f t="shared" si="63"/>
        <v>0</v>
      </c>
      <c r="BY44" s="40"/>
      <c r="BZ44" s="45"/>
      <c r="CA44" s="2"/>
      <c r="CB44" s="74"/>
      <c r="CC44" s="3">
        <f t="shared" si="64"/>
        <v>0</v>
      </c>
      <c r="CD44" s="101">
        <f t="shared" si="65"/>
        <v>0</v>
      </c>
      <c r="CE44" s="40"/>
      <c r="CF44" s="45"/>
    </row>
    <row r="45" spans="1:84" ht="15.6" x14ac:dyDescent="0.3">
      <c r="A45">
        <v>40</v>
      </c>
      <c r="B45" s="86" t="s">
        <v>73</v>
      </c>
      <c r="C45" s="87">
        <v>8.5</v>
      </c>
      <c r="D45" s="93" t="s">
        <v>30</v>
      </c>
      <c r="E45" s="122" t="s">
        <v>133</v>
      </c>
      <c r="F45" s="122" t="s">
        <v>138</v>
      </c>
      <c r="H45" s="3">
        <f t="shared" si="34"/>
        <v>220</v>
      </c>
      <c r="I45" s="3">
        <f t="shared" si="35"/>
        <v>0</v>
      </c>
      <c r="J45" s="3">
        <f t="shared" si="36"/>
        <v>70</v>
      </c>
      <c r="L45" s="3">
        <f t="shared" si="33"/>
        <v>0</v>
      </c>
      <c r="M45" s="3">
        <f t="shared" si="33"/>
        <v>0</v>
      </c>
      <c r="N45" s="3">
        <f t="shared" si="33"/>
        <v>0</v>
      </c>
      <c r="P45" s="145">
        <f t="shared" si="37"/>
        <v>0</v>
      </c>
      <c r="Q45" s="145">
        <f t="shared" si="38"/>
        <v>0</v>
      </c>
      <c r="R45" s="145">
        <f t="shared" si="39"/>
        <v>0</v>
      </c>
      <c r="T45" s="77">
        <v>1</v>
      </c>
      <c r="W45" s="68">
        <v>5</v>
      </c>
      <c r="X45" s="69">
        <v>2</v>
      </c>
      <c r="Y45" s="128">
        <v>44896</v>
      </c>
      <c r="AA45" s="74">
        <v>220</v>
      </c>
      <c r="AB45" s="52">
        <v>0</v>
      </c>
      <c r="AC45" s="52">
        <v>70</v>
      </c>
      <c r="AE45" s="108">
        <f t="shared" si="40"/>
        <v>1870</v>
      </c>
      <c r="AF45" s="109">
        <f t="shared" si="41"/>
        <v>0</v>
      </c>
      <c r="AG45" s="101">
        <f t="shared" si="42"/>
        <v>595</v>
      </c>
      <c r="AH45" s="21"/>
      <c r="AI45" s="74"/>
      <c r="AJ45" s="3">
        <f t="shared" si="43"/>
        <v>0</v>
      </c>
      <c r="AK45" s="3">
        <f t="shared" si="44"/>
        <v>0</v>
      </c>
      <c r="AL45" s="3">
        <f t="shared" si="45"/>
        <v>0</v>
      </c>
      <c r="AM45" s="101">
        <f t="shared" si="46"/>
        <v>0</v>
      </c>
      <c r="AN45" s="21"/>
      <c r="AO45" s="74"/>
      <c r="AP45" s="3">
        <f t="shared" si="47"/>
        <v>0</v>
      </c>
      <c r="AQ45" s="3">
        <f t="shared" si="48"/>
        <v>0</v>
      </c>
      <c r="AR45" s="3">
        <f t="shared" si="49"/>
        <v>0</v>
      </c>
      <c r="AS45" s="101">
        <f t="shared" si="50"/>
        <v>0</v>
      </c>
      <c r="AT45" s="40"/>
      <c r="AU45" s="45"/>
      <c r="AV45" s="40"/>
      <c r="AW45" s="74"/>
      <c r="AX45" s="3">
        <f t="shared" si="51"/>
        <v>0</v>
      </c>
      <c r="AY45" s="3">
        <f t="shared" si="52"/>
        <v>0</v>
      </c>
      <c r="AZ45" s="3">
        <f t="shared" si="53"/>
        <v>0</v>
      </c>
      <c r="BA45" s="101">
        <f t="shared" si="54"/>
        <v>0</v>
      </c>
      <c r="BB45" s="62"/>
      <c r="BC45" s="41"/>
      <c r="BD45" s="3">
        <f t="shared" si="55"/>
        <v>0</v>
      </c>
      <c r="BE45" s="6">
        <f t="shared" si="56"/>
        <v>0</v>
      </c>
      <c r="BF45" s="40"/>
      <c r="BG45" s="45"/>
      <c r="BI45" s="41"/>
      <c r="BJ45" s="3">
        <f t="shared" si="57"/>
        <v>0</v>
      </c>
      <c r="BK45" s="6">
        <f t="shared" si="58"/>
        <v>0</v>
      </c>
      <c r="BL45" s="40"/>
      <c r="BM45" s="45"/>
      <c r="BO45" s="41"/>
      <c r="BP45" s="3">
        <f t="shared" si="59"/>
        <v>0</v>
      </c>
      <c r="BQ45" s="3">
        <f t="shared" si="60"/>
        <v>0</v>
      </c>
      <c r="BR45" s="6">
        <f t="shared" si="61"/>
        <v>0</v>
      </c>
      <c r="BS45" s="40"/>
      <c r="BT45" s="45"/>
      <c r="BV45" s="41"/>
      <c r="BW45" s="3">
        <f t="shared" si="62"/>
        <v>0</v>
      </c>
      <c r="BX45" s="6">
        <f t="shared" si="63"/>
        <v>0</v>
      </c>
      <c r="BY45" s="40"/>
      <c r="BZ45" s="45"/>
      <c r="CA45" s="2"/>
      <c r="CB45" s="74"/>
      <c r="CC45" s="3">
        <f t="shared" si="64"/>
        <v>0</v>
      </c>
      <c r="CD45" s="101">
        <f t="shared" si="65"/>
        <v>0</v>
      </c>
      <c r="CE45" s="40"/>
      <c r="CF45" s="45"/>
    </row>
    <row r="46" spans="1:84" ht="15.6" x14ac:dyDescent="0.3">
      <c r="A46">
        <v>41</v>
      </c>
      <c r="B46" s="86" t="s">
        <v>74</v>
      </c>
      <c r="C46" s="87">
        <v>8.5</v>
      </c>
      <c r="D46" s="93" t="s">
        <v>30</v>
      </c>
      <c r="E46" s="122" t="s">
        <v>3</v>
      </c>
      <c r="F46" s="100" t="s">
        <v>133</v>
      </c>
      <c r="H46" s="3">
        <f t="shared" si="34"/>
        <v>89.56</v>
      </c>
      <c r="I46" s="3">
        <f t="shared" si="35"/>
        <v>-2.9199999999999982</v>
      </c>
      <c r="J46" s="3">
        <f t="shared" si="36"/>
        <v>112.6</v>
      </c>
      <c r="L46" s="3">
        <f t="shared" ref="L46:N65" si="66">(SUMIF($AJ$5:$CD$5,L$5,$AJ46:$CD46))</f>
        <v>10.44</v>
      </c>
      <c r="M46" s="3">
        <f t="shared" si="66"/>
        <v>22.919999999999998</v>
      </c>
      <c r="N46" s="3">
        <f t="shared" si="66"/>
        <v>32.400000000000006</v>
      </c>
      <c r="P46" s="145">
        <f t="shared" si="37"/>
        <v>88.74</v>
      </c>
      <c r="Q46" s="145">
        <f t="shared" si="38"/>
        <v>194.82</v>
      </c>
      <c r="R46" s="145">
        <f t="shared" si="39"/>
        <v>275.40000000000003</v>
      </c>
      <c r="T46" s="77">
        <v>1</v>
      </c>
      <c r="W46" s="68" t="s">
        <v>185</v>
      </c>
      <c r="X46" s="69" t="s">
        <v>184</v>
      </c>
      <c r="Y46" s="128">
        <v>44896</v>
      </c>
      <c r="AA46" s="74">
        <v>100</v>
      </c>
      <c r="AB46" s="52">
        <v>20</v>
      </c>
      <c r="AC46" s="52">
        <v>145</v>
      </c>
      <c r="AE46" s="108">
        <f t="shared" si="40"/>
        <v>850</v>
      </c>
      <c r="AF46" s="109">
        <f t="shared" si="41"/>
        <v>170</v>
      </c>
      <c r="AG46" s="101">
        <f t="shared" si="42"/>
        <v>1232.5</v>
      </c>
      <c r="AH46" s="21"/>
      <c r="AI46" s="74">
        <v>12</v>
      </c>
      <c r="AJ46" s="3">
        <f t="shared" si="43"/>
        <v>10.44</v>
      </c>
      <c r="AK46" s="3">
        <f t="shared" si="44"/>
        <v>22.919999999999998</v>
      </c>
      <c r="AL46" s="3">
        <f t="shared" si="45"/>
        <v>32.400000000000006</v>
      </c>
      <c r="AM46" s="101">
        <f t="shared" si="46"/>
        <v>102</v>
      </c>
      <c r="AN46" s="21"/>
      <c r="AO46" s="74"/>
      <c r="AP46" s="3">
        <f t="shared" si="47"/>
        <v>0</v>
      </c>
      <c r="AQ46" s="3">
        <f t="shared" si="48"/>
        <v>0</v>
      </c>
      <c r="AR46" s="3">
        <f t="shared" si="49"/>
        <v>0</v>
      </c>
      <c r="AS46" s="101">
        <f t="shared" si="50"/>
        <v>0</v>
      </c>
      <c r="AT46" s="40"/>
      <c r="AU46" s="45"/>
      <c r="AV46" s="40"/>
      <c r="AW46" s="74"/>
      <c r="AX46" s="3">
        <f t="shared" si="51"/>
        <v>0</v>
      </c>
      <c r="AY46" s="3">
        <f t="shared" si="52"/>
        <v>0</v>
      </c>
      <c r="AZ46" s="3">
        <f t="shared" si="53"/>
        <v>0</v>
      </c>
      <c r="BA46" s="101">
        <f t="shared" si="54"/>
        <v>0</v>
      </c>
      <c r="BB46" s="62"/>
      <c r="BC46" s="41"/>
      <c r="BD46" s="3">
        <f t="shared" si="55"/>
        <v>0</v>
      </c>
      <c r="BE46" s="6">
        <f t="shared" si="56"/>
        <v>0</v>
      </c>
      <c r="BF46" s="40"/>
      <c r="BG46" s="45"/>
      <c r="BI46" s="41"/>
      <c r="BJ46" s="3">
        <f t="shared" si="57"/>
        <v>0</v>
      </c>
      <c r="BK46" s="6">
        <f t="shared" si="58"/>
        <v>0</v>
      </c>
      <c r="BL46" s="40"/>
      <c r="BM46" s="45"/>
      <c r="BO46" s="41"/>
      <c r="BP46" s="3">
        <f t="shared" si="59"/>
        <v>0</v>
      </c>
      <c r="BQ46" s="3">
        <f t="shared" si="60"/>
        <v>0</v>
      </c>
      <c r="BR46" s="6">
        <f t="shared" si="61"/>
        <v>0</v>
      </c>
      <c r="BS46" s="40"/>
      <c r="BT46" s="45"/>
      <c r="BV46" s="41"/>
      <c r="BW46" s="3">
        <f t="shared" si="62"/>
        <v>0</v>
      </c>
      <c r="BX46" s="6">
        <f t="shared" si="63"/>
        <v>0</v>
      </c>
      <c r="BY46" s="40"/>
      <c r="BZ46" s="45"/>
      <c r="CA46" s="2"/>
      <c r="CB46" s="74"/>
      <c r="CC46" s="3">
        <f t="shared" si="64"/>
        <v>0</v>
      </c>
      <c r="CD46" s="101">
        <f t="shared" si="65"/>
        <v>0</v>
      </c>
      <c r="CE46" s="40"/>
      <c r="CF46" s="45"/>
    </row>
    <row r="47" spans="1:84" ht="15.6" x14ac:dyDescent="0.3">
      <c r="A47">
        <v>42</v>
      </c>
      <c r="B47" s="86" t="s">
        <v>156</v>
      </c>
      <c r="C47" s="87">
        <v>8.9</v>
      </c>
      <c r="D47" s="93" t="s">
        <v>141</v>
      </c>
      <c r="E47" s="122" t="s">
        <v>165</v>
      </c>
      <c r="F47" s="100" t="s">
        <v>135</v>
      </c>
      <c r="H47" s="3">
        <f t="shared" si="34"/>
        <v>90</v>
      </c>
      <c r="I47" s="3">
        <f t="shared" si="35"/>
        <v>0</v>
      </c>
      <c r="J47" s="3">
        <f t="shared" si="36"/>
        <v>35</v>
      </c>
      <c r="L47" s="3">
        <f t="shared" si="66"/>
        <v>0</v>
      </c>
      <c r="M47" s="3">
        <f t="shared" si="66"/>
        <v>0</v>
      </c>
      <c r="N47" s="3">
        <f t="shared" si="66"/>
        <v>0</v>
      </c>
      <c r="P47" s="145">
        <f t="shared" si="37"/>
        <v>0</v>
      </c>
      <c r="Q47" s="145">
        <f t="shared" si="38"/>
        <v>0</v>
      </c>
      <c r="R47" s="145">
        <f t="shared" si="39"/>
        <v>0</v>
      </c>
      <c r="T47" s="77">
        <v>1</v>
      </c>
      <c r="W47" s="68">
        <v>4</v>
      </c>
      <c r="X47" s="69" t="s">
        <v>184</v>
      </c>
      <c r="Y47" s="128">
        <v>44958</v>
      </c>
      <c r="AA47" s="74">
        <v>90</v>
      </c>
      <c r="AB47" s="52">
        <v>0</v>
      </c>
      <c r="AC47" s="52">
        <v>35</v>
      </c>
      <c r="AE47" s="108">
        <f t="shared" si="40"/>
        <v>801</v>
      </c>
      <c r="AF47" s="109">
        <f t="shared" si="41"/>
        <v>0</v>
      </c>
      <c r="AG47" s="101">
        <f t="shared" si="42"/>
        <v>311.5</v>
      </c>
      <c r="AH47" s="21"/>
      <c r="AI47" s="74"/>
      <c r="AJ47" s="3">
        <f t="shared" si="43"/>
        <v>0</v>
      </c>
      <c r="AK47" s="3">
        <f t="shared" si="44"/>
        <v>0</v>
      </c>
      <c r="AL47" s="3">
        <f t="shared" si="45"/>
        <v>0</v>
      </c>
      <c r="AM47" s="101">
        <f t="shared" si="46"/>
        <v>0</v>
      </c>
      <c r="AN47" s="21"/>
      <c r="AO47" s="74"/>
      <c r="AP47" s="3">
        <f t="shared" si="47"/>
        <v>0</v>
      </c>
      <c r="AQ47" s="3">
        <f t="shared" si="48"/>
        <v>0</v>
      </c>
      <c r="AR47" s="3">
        <f t="shared" si="49"/>
        <v>0</v>
      </c>
      <c r="AS47" s="101">
        <f t="shared" si="50"/>
        <v>0</v>
      </c>
      <c r="AT47" s="40"/>
      <c r="AU47" s="45"/>
      <c r="AV47" s="40"/>
      <c r="AW47" s="74"/>
      <c r="AX47" s="3">
        <f t="shared" si="51"/>
        <v>0</v>
      </c>
      <c r="AY47" s="3">
        <f t="shared" si="52"/>
        <v>0</v>
      </c>
      <c r="AZ47" s="3">
        <f t="shared" si="53"/>
        <v>0</v>
      </c>
      <c r="BA47" s="101">
        <f t="shared" si="54"/>
        <v>0</v>
      </c>
      <c r="BB47" s="62"/>
      <c r="BC47" s="41"/>
      <c r="BD47" s="3">
        <f t="shared" si="55"/>
        <v>0</v>
      </c>
      <c r="BE47" s="6">
        <f t="shared" si="56"/>
        <v>0</v>
      </c>
      <c r="BF47" s="40"/>
      <c r="BG47" s="45"/>
      <c r="BI47" s="41"/>
      <c r="BJ47" s="3">
        <f t="shared" si="57"/>
        <v>0</v>
      </c>
      <c r="BK47" s="6">
        <f t="shared" si="58"/>
        <v>0</v>
      </c>
      <c r="BL47" s="40"/>
      <c r="BM47" s="45"/>
      <c r="BO47" s="41"/>
      <c r="BP47" s="3">
        <f t="shared" si="59"/>
        <v>0</v>
      </c>
      <c r="BQ47" s="3">
        <f t="shared" si="60"/>
        <v>0</v>
      </c>
      <c r="BR47" s="6">
        <f t="shared" si="61"/>
        <v>0</v>
      </c>
      <c r="BS47" s="40"/>
      <c r="BT47" s="45"/>
      <c r="BV47" s="41"/>
      <c r="BW47" s="3">
        <f t="shared" si="62"/>
        <v>0</v>
      </c>
      <c r="BX47" s="6">
        <f t="shared" si="63"/>
        <v>0</v>
      </c>
      <c r="BY47" s="40"/>
      <c r="BZ47" s="45"/>
      <c r="CA47" s="2"/>
      <c r="CB47" s="74"/>
      <c r="CC47" s="3">
        <f t="shared" si="64"/>
        <v>0</v>
      </c>
      <c r="CD47" s="101">
        <f t="shared" si="65"/>
        <v>0</v>
      </c>
      <c r="CE47" s="40"/>
      <c r="CF47" s="45"/>
    </row>
    <row r="48" spans="1:84" ht="15.6" x14ac:dyDescent="0.3">
      <c r="A48">
        <v>43</v>
      </c>
      <c r="B48" s="86" t="s">
        <v>157</v>
      </c>
      <c r="C48" s="87">
        <v>6.1</v>
      </c>
      <c r="D48" s="93" t="s">
        <v>30</v>
      </c>
      <c r="E48" s="123" t="s">
        <v>165</v>
      </c>
      <c r="F48" s="100" t="s">
        <v>135</v>
      </c>
      <c r="H48" s="3">
        <f t="shared" si="34"/>
        <v>90</v>
      </c>
      <c r="I48" s="3">
        <f t="shared" si="35"/>
        <v>0</v>
      </c>
      <c r="J48" s="3">
        <f t="shared" si="36"/>
        <v>35</v>
      </c>
      <c r="L48" s="3">
        <f t="shared" si="66"/>
        <v>0</v>
      </c>
      <c r="M48" s="3">
        <f t="shared" si="66"/>
        <v>0</v>
      </c>
      <c r="N48" s="3">
        <f t="shared" si="66"/>
        <v>0</v>
      </c>
      <c r="P48" s="145">
        <f t="shared" si="37"/>
        <v>0</v>
      </c>
      <c r="Q48" s="145">
        <f t="shared" si="38"/>
        <v>0</v>
      </c>
      <c r="R48" s="145">
        <f t="shared" si="39"/>
        <v>0</v>
      </c>
      <c r="T48" s="77">
        <v>1</v>
      </c>
      <c r="W48" s="68">
        <v>4</v>
      </c>
      <c r="X48" s="69" t="s">
        <v>184</v>
      </c>
      <c r="Y48" s="128">
        <v>44958</v>
      </c>
      <c r="AA48" s="74">
        <v>90</v>
      </c>
      <c r="AB48" s="52">
        <v>0</v>
      </c>
      <c r="AC48" s="52">
        <v>35</v>
      </c>
      <c r="AE48" s="108">
        <f t="shared" si="40"/>
        <v>549</v>
      </c>
      <c r="AF48" s="109">
        <f t="shared" si="41"/>
        <v>0</v>
      </c>
      <c r="AG48" s="101">
        <f t="shared" si="42"/>
        <v>213.5</v>
      </c>
      <c r="AH48" s="21"/>
      <c r="AI48" s="74"/>
      <c r="AJ48" s="3">
        <f t="shared" si="43"/>
        <v>0</v>
      </c>
      <c r="AK48" s="3">
        <f t="shared" si="44"/>
        <v>0</v>
      </c>
      <c r="AL48" s="3">
        <f t="shared" si="45"/>
        <v>0</v>
      </c>
      <c r="AM48" s="101">
        <f t="shared" si="46"/>
        <v>0</v>
      </c>
      <c r="AN48" s="21"/>
      <c r="AO48" s="74"/>
      <c r="AP48" s="3">
        <f t="shared" si="47"/>
        <v>0</v>
      </c>
      <c r="AQ48" s="3">
        <f t="shared" si="48"/>
        <v>0</v>
      </c>
      <c r="AR48" s="3">
        <f t="shared" si="49"/>
        <v>0</v>
      </c>
      <c r="AS48" s="101">
        <f t="shared" si="50"/>
        <v>0</v>
      </c>
      <c r="AT48" s="40"/>
      <c r="AU48" s="45"/>
      <c r="AV48" s="40"/>
      <c r="AW48" s="74"/>
      <c r="AX48" s="3">
        <f t="shared" si="51"/>
        <v>0</v>
      </c>
      <c r="AY48" s="3">
        <f t="shared" si="52"/>
        <v>0</v>
      </c>
      <c r="AZ48" s="3">
        <f t="shared" si="53"/>
        <v>0</v>
      </c>
      <c r="BA48" s="101">
        <f t="shared" si="54"/>
        <v>0</v>
      </c>
      <c r="BB48" s="62"/>
      <c r="BC48" s="41"/>
      <c r="BD48" s="3">
        <f t="shared" si="55"/>
        <v>0</v>
      </c>
      <c r="BE48" s="6">
        <f t="shared" si="56"/>
        <v>0</v>
      </c>
      <c r="BF48" s="40"/>
      <c r="BG48" s="45"/>
      <c r="BI48" s="41"/>
      <c r="BJ48" s="3">
        <f t="shared" si="57"/>
        <v>0</v>
      </c>
      <c r="BK48" s="6">
        <f t="shared" si="58"/>
        <v>0</v>
      </c>
      <c r="BL48" s="40"/>
      <c r="BM48" s="45"/>
      <c r="BO48" s="41"/>
      <c r="BP48" s="3">
        <f t="shared" si="59"/>
        <v>0</v>
      </c>
      <c r="BQ48" s="3">
        <f t="shared" si="60"/>
        <v>0</v>
      </c>
      <c r="BR48" s="6">
        <f t="shared" si="61"/>
        <v>0</v>
      </c>
      <c r="BS48" s="40"/>
      <c r="BT48" s="45"/>
      <c r="BV48" s="41"/>
      <c r="BW48" s="3">
        <f t="shared" si="62"/>
        <v>0</v>
      </c>
      <c r="BX48" s="6">
        <f t="shared" si="63"/>
        <v>0</v>
      </c>
      <c r="BY48" s="40"/>
      <c r="BZ48" s="45"/>
      <c r="CA48" s="2"/>
      <c r="CB48" s="74"/>
      <c r="CC48" s="3">
        <f t="shared" si="64"/>
        <v>0</v>
      </c>
      <c r="CD48" s="101">
        <f t="shared" si="65"/>
        <v>0</v>
      </c>
      <c r="CE48" s="40"/>
      <c r="CF48" s="45"/>
    </row>
    <row r="49" spans="1:84" ht="15.6" x14ac:dyDescent="0.3">
      <c r="A49">
        <v>44</v>
      </c>
      <c r="B49" s="86" t="s">
        <v>75</v>
      </c>
      <c r="C49" s="87">
        <v>13.32</v>
      </c>
      <c r="D49" s="93" t="s">
        <v>30</v>
      </c>
      <c r="E49" s="122" t="s">
        <v>133</v>
      </c>
      <c r="F49" s="122" t="s">
        <v>138</v>
      </c>
      <c r="H49" s="3">
        <f t="shared" si="34"/>
        <v>220</v>
      </c>
      <c r="I49" s="3">
        <f t="shared" si="35"/>
        <v>0</v>
      </c>
      <c r="J49" s="3">
        <f t="shared" si="36"/>
        <v>70</v>
      </c>
      <c r="L49" s="3">
        <f t="shared" si="66"/>
        <v>0</v>
      </c>
      <c r="M49" s="3">
        <f t="shared" si="66"/>
        <v>0</v>
      </c>
      <c r="N49" s="3">
        <f t="shared" si="66"/>
        <v>0</v>
      </c>
      <c r="P49" s="145">
        <f t="shared" si="37"/>
        <v>0</v>
      </c>
      <c r="Q49" s="145">
        <f t="shared" si="38"/>
        <v>0</v>
      </c>
      <c r="R49" s="145">
        <f t="shared" si="39"/>
        <v>0</v>
      </c>
      <c r="T49" s="77">
        <v>1</v>
      </c>
      <c r="W49" s="68" t="s">
        <v>185</v>
      </c>
      <c r="X49" s="69">
        <v>2</v>
      </c>
      <c r="Y49" s="128">
        <v>44896</v>
      </c>
      <c r="AA49" s="74">
        <v>220</v>
      </c>
      <c r="AB49" s="52">
        <v>0</v>
      </c>
      <c r="AC49" s="52">
        <v>70</v>
      </c>
      <c r="AE49" s="108">
        <f t="shared" si="40"/>
        <v>2930.4</v>
      </c>
      <c r="AF49" s="109">
        <f t="shared" si="41"/>
        <v>0</v>
      </c>
      <c r="AG49" s="101">
        <f t="shared" si="42"/>
        <v>932.4</v>
      </c>
      <c r="AH49" s="21"/>
      <c r="AI49" s="74"/>
      <c r="AJ49" s="3">
        <f t="shared" si="43"/>
        <v>0</v>
      </c>
      <c r="AK49" s="3">
        <f t="shared" si="44"/>
        <v>0</v>
      </c>
      <c r="AL49" s="3">
        <f t="shared" si="45"/>
        <v>0</v>
      </c>
      <c r="AM49" s="101">
        <f t="shared" si="46"/>
        <v>0</v>
      </c>
      <c r="AN49" s="21"/>
      <c r="AO49" s="74"/>
      <c r="AP49" s="3">
        <f t="shared" si="47"/>
        <v>0</v>
      </c>
      <c r="AQ49" s="3">
        <f t="shared" si="48"/>
        <v>0</v>
      </c>
      <c r="AR49" s="3">
        <f t="shared" si="49"/>
        <v>0</v>
      </c>
      <c r="AS49" s="101">
        <f t="shared" si="50"/>
        <v>0</v>
      </c>
      <c r="AT49" s="40"/>
      <c r="AU49" s="45"/>
      <c r="AV49" s="40"/>
      <c r="AW49" s="74"/>
      <c r="AX49" s="3">
        <f t="shared" si="51"/>
        <v>0</v>
      </c>
      <c r="AY49" s="3">
        <f t="shared" si="52"/>
        <v>0</v>
      </c>
      <c r="AZ49" s="3">
        <f t="shared" si="53"/>
        <v>0</v>
      </c>
      <c r="BA49" s="101">
        <f t="shared" si="54"/>
        <v>0</v>
      </c>
      <c r="BB49" s="62"/>
      <c r="BC49" s="41"/>
      <c r="BD49" s="3">
        <f t="shared" si="55"/>
        <v>0</v>
      </c>
      <c r="BE49" s="6">
        <f t="shared" si="56"/>
        <v>0</v>
      </c>
      <c r="BF49" s="40"/>
      <c r="BG49" s="45"/>
      <c r="BI49" s="41"/>
      <c r="BJ49" s="3">
        <f t="shared" si="57"/>
        <v>0</v>
      </c>
      <c r="BK49" s="6">
        <f t="shared" si="58"/>
        <v>0</v>
      </c>
      <c r="BL49" s="40"/>
      <c r="BM49" s="45"/>
      <c r="BO49" s="41"/>
      <c r="BP49" s="3">
        <f t="shared" si="59"/>
        <v>0</v>
      </c>
      <c r="BQ49" s="3">
        <f t="shared" si="60"/>
        <v>0</v>
      </c>
      <c r="BR49" s="6">
        <f t="shared" si="61"/>
        <v>0</v>
      </c>
      <c r="BS49" s="40"/>
      <c r="BT49" s="45"/>
      <c r="BV49" s="41"/>
      <c r="BW49" s="3">
        <f t="shared" si="62"/>
        <v>0</v>
      </c>
      <c r="BX49" s="6">
        <f t="shared" si="63"/>
        <v>0</v>
      </c>
      <c r="BY49" s="40"/>
      <c r="BZ49" s="45"/>
      <c r="CA49" s="2"/>
      <c r="CB49" s="74"/>
      <c r="CC49" s="3">
        <f t="shared" si="64"/>
        <v>0</v>
      </c>
      <c r="CD49" s="101">
        <f t="shared" si="65"/>
        <v>0</v>
      </c>
      <c r="CE49" s="40"/>
      <c r="CF49" s="45"/>
    </row>
    <row r="50" spans="1:84" ht="15.6" x14ac:dyDescent="0.3">
      <c r="A50">
        <v>45</v>
      </c>
      <c r="B50" s="86" t="s">
        <v>76</v>
      </c>
      <c r="C50" s="87">
        <v>6.19</v>
      </c>
      <c r="D50" s="93" t="s">
        <v>30</v>
      </c>
      <c r="E50" s="122" t="s">
        <v>133</v>
      </c>
      <c r="F50" s="122" t="s">
        <v>138</v>
      </c>
      <c r="H50" s="3">
        <f t="shared" si="34"/>
        <v>220</v>
      </c>
      <c r="I50" s="3">
        <f t="shared" si="35"/>
        <v>0</v>
      </c>
      <c r="J50" s="3">
        <f t="shared" si="36"/>
        <v>0</v>
      </c>
      <c r="L50" s="3">
        <f t="shared" si="66"/>
        <v>0</v>
      </c>
      <c r="M50" s="3">
        <f t="shared" si="66"/>
        <v>0</v>
      </c>
      <c r="N50" s="3">
        <f t="shared" si="66"/>
        <v>0</v>
      </c>
      <c r="P50" s="145">
        <f t="shared" si="37"/>
        <v>0</v>
      </c>
      <c r="Q50" s="145">
        <f t="shared" si="38"/>
        <v>0</v>
      </c>
      <c r="R50" s="145">
        <f t="shared" si="39"/>
        <v>0</v>
      </c>
      <c r="T50" s="77">
        <v>1</v>
      </c>
      <c r="W50" s="68">
        <v>3</v>
      </c>
      <c r="X50" s="69">
        <v>3</v>
      </c>
      <c r="Y50" s="128">
        <v>44866</v>
      </c>
      <c r="AA50" s="74">
        <v>220</v>
      </c>
      <c r="AB50" s="52">
        <v>0</v>
      </c>
      <c r="AC50" s="52">
        <v>0</v>
      </c>
      <c r="AE50" s="108">
        <f t="shared" si="40"/>
        <v>1361.8000000000002</v>
      </c>
      <c r="AF50" s="109">
        <f t="shared" si="41"/>
        <v>0</v>
      </c>
      <c r="AG50" s="101">
        <f t="shared" si="42"/>
        <v>0</v>
      </c>
      <c r="AH50" s="21"/>
      <c r="AI50" s="74"/>
      <c r="AJ50" s="3">
        <f t="shared" si="43"/>
        <v>0</v>
      </c>
      <c r="AK50" s="3">
        <f t="shared" si="44"/>
        <v>0</v>
      </c>
      <c r="AL50" s="3">
        <f t="shared" si="45"/>
        <v>0</v>
      </c>
      <c r="AM50" s="101">
        <f t="shared" si="46"/>
        <v>0</v>
      </c>
      <c r="AN50" s="21"/>
      <c r="AO50" s="74"/>
      <c r="AP50" s="3">
        <f t="shared" si="47"/>
        <v>0</v>
      </c>
      <c r="AQ50" s="3">
        <f t="shared" si="48"/>
        <v>0</v>
      </c>
      <c r="AR50" s="3">
        <f t="shared" si="49"/>
        <v>0</v>
      </c>
      <c r="AS50" s="101">
        <f t="shared" si="50"/>
        <v>0</v>
      </c>
      <c r="AT50" s="40"/>
      <c r="AU50" s="45"/>
      <c r="AV50" s="40"/>
      <c r="AW50" s="74"/>
      <c r="AX50" s="3">
        <f t="shared" si="51"/>
        <v>0</v>
      </c>
      <c r="AY50" s="3">
        <f t="shared" si="52"/>
        <v>0</v>
      </c>
      <c r="AZ50" s="3">
        <f t="shared" si="53"/>
        <v>0</v>
      </c>
      <c r="BA50" s="101">
        <f t="shared" si="54"/>
        <v>0</v>
      </c>
      <c r="BB50" s="62"/>
      <c r="BC50" s="41"/>
      <c r="BD50" s="3">
        <f t="shared" si="55"/>
        <v>0</v>
      </c>
      <c r="BE50" s="6">
        <f t="shared" si="56"/>
        <v>0</v>
      </c>
      <c r="BF50" s="40"/>
      <c r="BG50" s="45"/>
      <c r="BI50" s="41"/>
      <c r="BJ50" s="3">
        <f t="shared" si="57"/>
        <v>0</v>
      </c>
      <c r="BK50" s="6">
        <f t="shared" si="58"/>
        <v>0</v>
      </c>
      <c r="BL50" s="40"/>
      <c r="BM50" s="45"/>
      <c r="BO50" s="41"/>
      <c r="BP50" s="3">
        <f t="shared" si="59"/>
        <v>0</v>
      </c>
      <c r="BQ50" s="3">
        <f t="shared" si="60"/>
        <v>0</v>
      </c>
      <c r="BR50" s="6">
        <f t="shared" si="61"/>
        <v>0</v>
      </c>
      <c r="BS50" s="40"/>
      <c r="BT50" s="45"/>
      <c r="BV50" s="41"/>
      <c r="BW50" s="3">
        <f t="shared" si="62"/>
        <v>0</v>
      </c>
      <c r="BX50" s="6">
        <f t="shared" si="63"/>
        <v>0</v>
      </c>
      <c r="BY50" s="40"/>
      <c r="BZ50" s="45"/>
      <c r="CA50" s="2"/>
      <c r="CB50" s="74"/>
      <c r="CC50" s="3">
        <f t="shared" si="64"/>
        <v>0</v>
      </c>
      <c r="CD50" s="101">
        <f t="shared" si="65"/>
        <v>0</v>
      </c>
      <c r="CE50" s="40"/>
      <c r="CF50" s="45"/>
    </row>
    <row r="51" spans="1:84" ht="15.6" x14ac:dyDescent="0.3">
      <c r="A51">
        <v>46</v>
      </c>
      <c r="B51" s="86" t="s">
        <v>77</v>
      </c>
      <c r="C51" s="87">
        <v>4.32</v>
      </c>
      <c r="D51" s="93" t="s">
        <v>30</v>
      </c>
      <c r="E51" s="122" t="s">
        <v>133</v>
      </c>
      <c r="F51" s="122" t="s">
        <v>138</v>
      </c>
      <c r="H51" s="3">
        <f t="shared" si="34"/>
        <v>220</v>
      </c>
      <c r="I51" s="3">
        <f t="shared" si="35"/>
        <v>0</v>
      </c>
      <c r="J51" s="3">
        <f t="shared" si="36"/>
        <v>70</v>
      </c>
      <c r="L51" s="3">
        <f t="shared" si="66"/>
        <v>0</v>
      </c>
      <c r="M51" s="3">
        <f t="shared" si="66"/>
        <v>0</v>
      </c>
      <c r="N51" s="3">
        <f t="shared" si="66"/>
        <v>0</v>
      </c>
      <c r="P51" s="145">
        <f t="shared" si="37"/>
        <v>0</v>
      </c>
      <c r="Q51" s="145">
        <f t="shared" si="38"/>
        <v>0</v>
      </c>
      <c r="R51" s="145">
        <f t="shared" si="39"/>
        <v>0</v>
      </c>
      <c r="T51" s="77">
        <v>1</v>
      </c>
      <c r="W51" s="68" t="s">
        <v>186</v>
      </c>
      <c r="X51" s="69">
        <v>2</v>
      </c>
      <c r="Y51" s="128">
        <v>44866</v>
      </c>
      <c r="AA51" s="74">
        <v>220</v>
      </c>
      <c r="AB51" s="52">
        <v>0</v>
      </c>
      <c r="AC51" s="52">
        <v>70</v>
      </c>
      <c r="AE51" s="108">
        <f t="shared" si="40"/>
        <v>950.40000000000009</v>
      </c>
      <c r="AF51" s="109">
        <f t="shared" si="41"/>
        <v>0</v>
      </c>
      <c r="AG51" s="101">
        <f t="shared" si="42"/>
        <v>302.40000000000003</v>
      </c>
      <c r="AH51" s="21"/>
      <c r="AI51" s="74"/>
      <c r="AJ51" s="3">
        <f t="shared" si="43"/>
        <v>0</v>
      </c>
      <c r="AK51" s="3">
        <f t="shared" si="44"/>
        <v>0</v>
      </c>
      <c r="AL51" s="3">
        <f t="shared" si="45"/>
        <v>0</v>
      </c>
      <c r="AM51" s="101">
        <f t="shared" si="46"/>
        <v>0</v>
      </c>
      <c r="AN51" s="21"/>
      <c r="AO51" s="74"/>
      <c r="AP51" s="3">
        <f t="shared" si="47"/>
        <v>0</v>
      </c>
      <c r="AQ51" s="3">
        <f t="shared" si="48"/>
        <v>0</v>
      </c>
      <c r="AR51" s="3">
        <f t="shared" si="49"/>
        <v>0</v>
      </c>
      <c r="AS51" s="101">
        <f t="shared" si="50"/>
        <v>0</v>
      </c>
      <c r="AT51" s="40"/>
      <c r="AU51" s="45"/>
      <c r="AV51" s="40"/>
      <c r="AW51" s="74"/>
      <c r="AX51" s="3">
        <f t="shared" si="51"/>
        <v>0</v>
      </c>
      <c r="AY51" s="3">
        <f t="shared" si="52"/>
        <v>0</v>
      </c>
      <c r="AZ51" s="3">
        <f t="shared" si="53"/>
        <v>0</v>
      </c>
      <c r="BA51" s="101">
        <f t="shared" si="54"/>
        <v>0</v>
      </c>
      <c r="BB51" s="62"/>
      <c r="BC51" s="41"/>
      <c r="BD51" s="3">
        <f t="shared" si="55"/>
        <v>0</v>
      </c>
      <c r="BE51" s="6">
        <f t="shared" si="56"/>
        <v>0</v>
      </c>
      <c r="BF51" s="40"/>
      <c r="BG51" s="45"/>
      <c r="BI51" s="41"/>
      <c r="BJ51" s="3">
        <f t="shared" si="57"/>
        <v>0</v>
      </c>
      <c r="BK51" s="6">
        <f t="shared" si="58"/>
        <v>0</v>
      </c>
      <c r="BL51" s="40"/>
      <c r="BM51" s="45"/>
      <c r="BO51" s="41"/>
      <c r="BP51" s="3">
        <f t="shared" si="59"/>
        <v>0</v>
      </c>
      <c r="BQ51" s="3">
        <f t="shared" si="60"/>
        <v>0</v>
      </c>
      <c r="BR51" s="6">
        <f t="shared" si="61"/>
        <v>0</v>
      </c>
      <c r="BS51" s="40"/>
      <c r="BT51" s="45"/>
      <c r="BV51" s="41"/>
      <c r="BW51" s="3">
        <f t="shared" si="62"/>
        <v>0</v>
      </c>
      <c r="BX51" s="6">
        <f t="shared" si="63"/>
        <v>0</v>
      </c>
      <c r="BY51" s="40"/>
      <c r="BZ51" s="45"/>
      <c r="CA51" s="2"/>
      <c r="CB51" s="74"/>
      <c r="CC51" s="3">
        <f t="shared" si="64"/>
        <v>0</v>
      </c>
      <c r="CD51" s="101">
        <f t="shared" si="65"/>
        <v>0</v>
      </c>
      <c r="CE51" s="40"/>
      <c r="CF51" s="45"/>
    </row>
    <row r="52" spans="1:84" ht="15.6" x14ac:dyDescent="0.3">
      <c r="A52">
        <v>47</v>
      </c>
      <c r="B52" s="86" t="s">
        <v>78</v>
      </c>
      <c r="C52" s="87">
        <v>40.08</v>
      </c>
      <c r="D52" s="93" t="s">
        <v>30</v>
      </c>
      <c r="E52" s="122" t="s">
        <v>136</v>
      </c>
      <c r="F52" s="100" t="s">
        <v>3</v>
      </c>
      <c r="H52" s="3">
        <f t="shared" si="34"/>
        <v>-16.5</v>
      </c>
      <c r="I52" s="3">
        <f t="shared" si="35"/>
        <v>72</v>
      </c>
      <c r="J52" s="3">
        <f t="shared" si="36"/>
        <v>-33.5</v>
      </c>
      <c r="L52" s="3">
        <f t="shared" si="66"/>
        <v>16.5</v>
      </c>
      <c r="M52" s="3">
        <f t="shared" si="66"/>
        <v>88</v>
      </c>
      <c r="N52" s="3">
        <f t="shared" si="66"/>
        <v>258.5</v>
      </c>
      <c r="P52" s="145">
        <f t="shared" si="37"/>
        <v>661.31999999999994</v>
      </c>
      <c r="Q52" s="145">
        <f t="shared" si="38"/>
        <v>3527.04</v>
      </c>
      <c r="R52" s="145">
        <f t="shared" si="39"/>
        <v>10360.68</v>
      </c>
      <c r="T52" s="77"/>
      <c r="W52" s="68" t="s">
        <v>183</v>
      </c>
      <c r="X52" s="69" t="s">
        <v>185</v>
      </c>
      <c r="Y52" s="128">
        <v>44896</v>
      </c>
      <c r="AA52" s="74">
        <v>0</v>
      </c>
      <c r="AB52" s="52">
        <v>160</v>
      </c>
      <c r="AC52" s="52">
        <v>225</v>
      </c>
      <c r="AE52" s="108">
        <f t="shared" si="40"/>
        <v>0</v>
      </c>
      <c r="AF52" s="109">
        <f t="shared" si="41"/>
        <v>6412.7999999999993</v>
      </c>
      <c r="AG52" s="101">
        <f t="shared" si="42"/>
        <v>9018</v>
      </c>
      <c r="AH52" s="21"/>
      <c r="AI52" s="74"/>
      <c r="AJ52" s="3">
        <f t="shared" si="43"/>
        <v>0</v>
      </c>
      <c r="AK52" s="3">
        <f t="shared" si="44"/>
        <v>0</v>
      </c>
      <c r="AL52" s="3">
        <f t="shared" si="45"/>
        <v>0</v>
      </c>
      <c r="AM52" s="101">
        <f t="shared" si="46"/>
        <v>0</v>
      </c>
      <c r="AN52" s="21"/>
      <c r="AO52" s="74"/>
      <c r="AP52" s="3">
        <f t="shared" si="47"/>
        <v>0</v>
      </c>
      <c r="AQ52" s="3">
        <f t="shared" si="48"/>
        <v>0</v>
      </c>
      <c r="AR52" s="3">
        <f t="shared" si="49"/>
        <v>0</v>
      </c>
      <c r="AS52" s="101">
        <f t="shared" si="50"/>
        <v>0</v>
      </c>
      <c r="AT52" s="40"/>
      <c r="AU52" s="45"/>
      <c r="AV52" s="40"/>
      <c r="AW52" s="74">
        <v>27.5</v>
      </c>
      <c r="AX52" s="3">
        <f t="shared" si="51"/>
        <v>16.5</v>
      </c>
      <c r="AY52" s="3">
        <f t="shared" si="52"/>
        <v>88</v>
      </c>
      <c r="AZ52" s="3">
        <f t="shared" si="53"/>
        <v>258.5</v>
      </c>
      <c r="BA52" s="101">
        <f t="shared" si="54"/>
        <v>1102.2</v>
      </c>
      <c r="BB52" s="62"/>
      <c r="BC52" s="41"/>
      <c r="BD52" s="3">
        <f t="shared" si="55"/>
        <v>0</v>
      </c>
      <c r="BE52" s="6">
        <f t="shared" si="56"/>
        <v>44176.175999999999</v>
      </c>
      <c r="BF52" s="40"/>
      <c r="BG52" s="45"/>
      <c r="BI52" s="41"/>
      <c r="BJ52" s="3">
        <f t="shared" si="57"/>
        <v>0</v>
      </c>
      <c r="BK52" s="6">
        <f t="shared" si="58"/>
        <v>0</v>
      </c>
      <c r="BL52" s="40"/>
      <c r="BM52" s="45"/>
      <c r="BO52" s="41"/>
      <c r="BP52" s="3">
        <f t="shared" si="59"/>
        <v>0</v>
      </c>
      <c r="BQ52" s="3">
        <f t="shared" si="60"/>
        <v>0</v>
      </c>
      <c r="BR52" s="6">
        <f t="shared" si="61"/>
        <v>0</v>
      </c>
      <c r="BS52" s="40"/>
      <c r="BT52" s="45"/>
      <c r="BV52" s="41"/>
      <c r="BW52" s="3">
        <f t="shared" si="62"/>
        <v>0</v>
      </c>
      <c r="BX52" s="6">
        <f t="shared" si="63"/>
        <v>0</v>
      </c>
      <c r="BY52" s="40"/>
      <c r="BZ52" s="45"/>
      <c r="CA52" s="2"/>
      <c r="CB52" s="74"/>
      <c r="CC52" s="3">
        <f t="shared" si="64"/>
        <v>0</v>
      </c>
      <c r="CD52" s="101">
        <f t="shared" si="65"/>
        <v>0</v>
      </c>
      <c r="CE52" s="40"/>
      <c r="CF52" s="45"/>
    </row>
    <row r="53" spans="1:84" ht="15.6" x14ac:dyDescent="0.3">
      <c r="A53">
        <v>48</v>
      </c>
      <c r="B53" s="86" t="s">
        <v>79</v>
      </c>
      <c r="C53" s="87">
        <v>14.98</v>
      </c>
      <c r="D53" s="93" t="s">
        <v>30</v>
      </c>
      <c r="E53" s="122" t="s">
        <v>139</v>
      </c>
      <c r="F53" s="100" t="s">
        <v>139</v>
      </c>
      <c r="H53" s="3">
        <f t="shared" si="34"/>
        <v>80</v>
      </c>
      <c r="I53" s="3">
        <f t="shared" si="35"/>
        <v>20</v>
      </c>
      <c r="J53" s="3">
        <f t="shared" si="36"/>
        <v>0</v>
      </c>
      <c r="L53" s="3">
        <f t="shared" si="66"/>
        <v>0</v>
      </c>
      <c r="M53" s="3">
        <f t="shared" si="66"/>
        <v>0</v>
      </c>
      <c r="N53" s="3">
        <f t="shared" si="66"/>
        <v>0</v>
      </c>
      <c r="P53" s="145">
        <f t="shared" si="37"/>
        <v>0</v>
      </c>
      <c r="Q53" s="145">
        <f t="shared" si="38"/>
        <v>0</v>
      </c>
      <c r="R53" s="145">
        <f t="shared" si="39"/>
        <v>0</v>
      </c>
      <c r="T53" s="77">
        <v>2</v>
      </c>
      <c r="W53" s="68">
        <v>2</v>
      </c>
      <c r="X53" s="69">
        <v>2</v>
      </c>
      <c r="Y53" s="136"/>
      <c r="AA53" s="74">
        <v>80</v>
      </c>
      <c r="AB53" s="52">
        <v>20</v>
      </c>
      <c r="AC53" s="52">
        <v>0</v>
      </c>
      <c r="AE53" s="108">
        <f t="shared" si="40"/>
        <v>1198.4000000000001</v>
      </c>
      <c r="AF53" s="109">
        <f t="shared" si="41"/>
        <v>299.60000000000002</v>
      </c>
      <c r="AG53" s="101">
        <f t="shared" si="42"/>
        <v>0</v>
      </c>
      <c r="AH53" s="21"/>
      <c r="AI53" s="74"/>
      <c r="AJ53" s="3">
        <f t="shared" si="43"/>
        <v>0</v>
      </c>
      <c r="AK53" s="3">
        <f t="shared" si="44"/>
        <v>0</v>
      </c>
      <c r="AL53" s="3">
        <f t="shared" si="45"/>
        <v>0</v>
      </c>
      <c r="AM53" s="101">
        <f t="shared" si="46"/>
        <v>0</v>
      </c>
      <c r="AN53" s="21"/>
      <c r="AO53" s="74"/>
      <c r="AP53" s="3">
        <f t="shared" si="47"/>
        <v>0</v>
      </c>
      <c r="AQ53" s="3">
        <f t="shared" si="48"/>
        <v>0</v>
      </c>
      <c r="AR53" s="3">
        <f t="shared" si="49"/>
        <v>0</v>
      </c>
      <c r="AS53" s="101">
        <f t="shared" si="50"/>
        <v>0</v>
      </c>
      <c r="AT53" s="40"/>
      <c r="AU53" s="45"/>
      <c r="AV53" s="40"/>
      <c r="AW53" s="74"/>
      <c r="AX53" s="3">
        <f t="shared" si="51"/>
        <v>0</v>
      </c>
      <c r="AY53" s="3">
        <f t="shared" si="52"/>
        <v>0</v>
      </c>
      <c r="AZ53" s="3">
        <f t="shared" si="53"/>
        <v>0</v>
      </c>
      <c r="BA53" s="101">
        <f t="shared" si="54"/>
        <v>0</v>
      </c>
      <c r="BB53" s="62"/>
      <c r="BC53" s="41"/>
      <c r="BD53" s="3">
        <f t="shared" si="55"/>
        <v>0</v>
      </c>
      <c r="BE53" s="6">
        <f t="shared" si="56"/>
        <v>0</v>
      </c>
      <c r="BF53" s="40"/>
      <c r="BG53" s="45"/>
      <c r="BI53" s="41"/>
      <c r="BJ53" s="3">
        <f t="shared" si="57"/>
        <v>0</v>
      </c>
      <c r="BK53" s="6">
        <f t="shared" si="58"/>
        <v>0</v>
      </c>
      <c r="BL53" s="40"/>
      <c r="BM53" s="45"/>
      <c r="BO53" s="41"/>
      <c r="BP53" s="3">
        <f t="shared" si="59"/>
        <v>0</v>
      </c>
      <c r="BQ53" s="3">
        <f t="shared" si="60"/>
        <v>0</v>
      </c>
      <c r="BR53" s="6">
        <f t="shared" si="61"/>
        <v>0</v>
      </c>
      <c r="BS53" s="40"/>
      <c r="BT53" s="45"/>
      <c r="BV53" s="41"/>
      <c r="BW53" s="3">
        <f t="shared" si="62"/>
        <v>0</v>
      </c>
      <c r="BX53" s="6">
        <f t="shared" si="63"/>
        <v>0</v>
      </c>
      <c r="BY53" s="40"/>
      <c r="BZ53" s="45"/>
      <c r="CA53" s="2"/>
      <c r="CB53" s="74"/>
      <c r="CC53" s="3">
        <f t="shared" si="64"/>
        <v>0</v>
      </c>
      <c r="CD53" s="101">
        <f t="shared" si="65"/>
        <v>0</v>
      </c>
      <c r="CE53" s="40"/>
      <c r="CF53" s="45"/>
    </row>
    <row r="54" spans="1:84" ht="15.6" x14ac:dyDescent="0.3">
      <c r="A54">
        <v>49</v>
      </c>
      <c r="B54" s="86" t="s">
        <v>80</v>
      </c>
      <c r="C54" s="87">
        <v>6.75</v>
      </c>
      <c r="D54" s="93" t="s">
        <v>30</v>
      </c>
      <c r="E54" s="122" t="s">
        <v>134</v>
      </c>
      <c r="F54" s="100" t="s">
        <v>133</v>
      </c>
      <c r="H54" s="3">
        <f t="shared" si="34"/>
        <v>73.900000000000006</v>
      </c>
      <c r="I54" s="3">
        <f t="shared" si="35"/>
        <v>-2.2999999999999972</v>
      </c>
      <c r="J54" s="3">
        <f t="shared" si="36"/>
        <v>64</v>
      </c>
      <c r="L54" s="3">
        <f t="shared" si="66"/>
        <v>26.1</v>
      </c>
      <c r="M54" s="3">
        <f t="shared" si="66"/>
        <v>57.3</v>
      </c>
      <c r="N54" s="3">
        <f t="shared" si="66"/>
        <v>81</v>
      </c>
      <c r="P54" s="145">
        <f t="shared" si="37"/>
        <v>176.17500000000001</v>
      </c>
      <c r="Q54" s="145">
        <f t="shared" si="38"/>
        <v>386.77499999999998</v>
      </c>
      <c r="R54" s="145">
        <f t="shared" si="39"/>
        <v>546.75</v>
      </c>
      <c r="T54" s="77">
        <v>1</v>
      </c>
      <c r="W54" s="68" t="s">
        <v>183</v>
      </c>
      <c r="X54" s="69" t="s">
        <v>184</v>
      </c>
      <c r="Y54" s="128">
        <v>44896</v>
      </c>
      <c r="AA54" s="74">
        <v>100</v>
      </c>
      <c r="AB54" s="52">
        <v>55</v>
      </c>
      <c r="AC54" s="52">
        <v>145</v>
      </c>
      <c r="AE54" s="108">
        <f t="shared" si="40"/>
        <v>675</v>
      </c>
      <c r="AF54" s="109">
        <f t="shared" si="41"/>
        <v>371.25</v>
      </c>
      <c r="AG54" s="101">
        <f t="shared" si="42"/>
        <v>978.75</v>
      </c>
      <c r="AH54" s="21"/>
      <c r="AI54" s="74">
        <v>30</v>
      </c>
      <c r="AJ54" s="3">
        <f t="shared" si="43"/>
        <v>26.1</v>
      </c>
      <c r="AK54" s="3">
        <f t="shared" si="44"/>
        <v>57.3</v>
      </c>
      <c r="AL54" s="3">
        <f t="shared" si="45"/>
        <v>81</v>
      </c>
      <c r="AM54" s="101">
        <f t="shared" si="46"/>
        <v>202.5</v>
      </c>
      <c r="AN54" s="21"/>
      <c r="AO54" s="74"/>
      <c r="AP54" s="3">
        <f t="shared" si="47"/>
        <v>0</v>
      </c>
      <c r="AQ54" s="3">
        <f t="shared" si="48"/>
        <v>0</v>
      </c>
      <c r="AR54" s="3">
        <f t="shared" si="49"/>
        <v>0</v>
      </c>
      <c r="AS54" s="101">
        <f t="shared" si="50"/>
        <v>0</v>
      </c>
      <c r="AT54" s="40"/>
      <c r="AU54" s="45"/>
      <c r="AV54" s="40"/>
      <c r="AW54" s="74"/>
      <c r="AX54" s="3">
        <f t="shared" si="51"/>
        <v>0</v>
      </c>
      <c r="AY54" s="3">
        <f t="shared" si="52"/>
        <v>0</v>
      </c>
      <c r="AZ54" s="3">
        <f t="shared" si="53"/>
        <v>0</v>
      </c>
      <c r="BA54" s="101">
        <f t="shared" si="54"/>
        <v>0</v>
      </c>
      <c r="BB54" s="62"/>
      <c r="BC54" s="41"/>
      <c r="BD54" s="3">
        <f t="shared" si="55"/>
        <v>0</v>
      </c>
      <c r="BE54" s="6">
        <f t="shared" si="56"/>
        <v>0</v>
      </c>
      <c r="BF54" s="40"/>
      <c r="BG54" s="45"/>
      <c r="BI54" s="41"/>
      <c r="BJ54" s="3">
        <f t="shared" si="57"/>
        <v>0</v>
      </c>
      <c r="BK54" s="6">
        <f t="shared" si="58"/>
        <v>0</v>
      </c>
      <c r="BL54" s="40"/>
      <c r="BM54" s="45"/>
      <c r="BO54" s="41"/>
      <c r="BP54" s="3">
        <f t="shared" si="59"/>
        <v>0</v>
      </c>
      <c r="BQ54" s="3">
        <f t="shared" si="60"/>
        <v>0</v>
      </c>
      <c r="BR54" s="6">
        <f t="shared" si="61"/>
        <v>0</v>
      </c>
      <c r="BS54" s="40"/>
      <c r="BT54" s="45"/>
      <c r="BV54" s="41"/>
      <c r="BW54" s="3">
        <f t="shared" si="62"/>
        <v>0</v>
      </c>
      <c r="BX54" s="6">
        <f t="shared" si="63"/>
        <v>0</v>
      </c>
      <c r="BY54" s="40"/>
      <c r="BZ54" s="45"/>
      <c r="CA54" s="2"/>
      <c r="CB54" s="74"/>
      <c r="CC54" s="3">
        <f t="shared" si="64"/>
        <v>0</v>
      </c>
      <c r="CD54" s="101">
        <f t="shared" si="65"/>
        <v>0</v>
      </c>
      <c r="CE54" s="40"/>
      <c r="CF54" s="45"/>
    </row>
    <row r="55" spans="1:84" ht="15.6" x14ac:dyDescent="0.3">
      <c r="A55">
        <v>50</v>
      </c>
      <c r="B55" s="86" t="s">
        <v>81</v>
      </c>
      <c r="C55" s="87">
        <v>9.0500000000000007</v>
      </c>
      <c r="D55" s="93" t="s">
        <v>30</v>
      </c>
      <c r="E55" s="122" t="s">
        <v>138</v>
      </c>
      <c r="F55" s="100" t="s">
        <v>135</v>
      </c>
      <c r="H55" s="3">
        <f t="shared" si="34"/>
        <v>90</v>
      </c>
      <c r="I55" s="3">
        <f t="shared" si="35"/>
        <v>0</v>
      </c>
      <c r="J55" s="3">
        <f t="shared" si="36"/>
        <v>0</v>
      </c>
      <c r="L55" s="3">
        <f t="shared" si="66"/>
        <v>0</v>
      </c>
      <c r="M55" s="3">
        <f t="shared" si="66"/>
        <v>0</v>
      </c>
      <c r="N55" s="3">
        <f t="shared" si="66"/>
        <v>0</v>
      </c>
      <c r="P55" s="145">
        <f t="shared" si="37"/>
        <v>0</v>
      </c>
      <c r="Q55" s="145">
        <f t="shared" si="38"/>
        <v>0</v>
      </c>
      <c r="R55" s="145">
        <f t="shared" si="39"/>
        <v>0</v>
      </c>
      <c r="T55" s="77">
        <v>1</v>
      </c>
      <c r="W55" s="68">
        <v>4</v>
      </c>
      <c r="X55" s="69" t="s">
        <v>186</v>
      </c>
      <c r="Y55" s="128">
        <v>44958</v>
      </c>
      <c r="AA55" s="74">
        <v>90</v>
      </c>
      <c r="AB55" s="52">
        <v>0</v>
      </c>
      <c r="AC55" s="52">
        <v>0</v>
      </c>
      <c r="AE55" s="108">
        <f t="shared" si="40"/>
        <v>814.50000000000011</v>
      </c>
      <c r="AF55" s="109">
        <f t="shared" si="41"/>
        <v>0</v>
      </c>
      <c r="AG55" s="101">
        <f t="shared" si="42"/>
        <v>0</v>
      </c>
      <c r="AH55" s="21"/>
      <c r="AI55" s="74"/>
      <c r="AJ55" s="3">
        <f t="shared" si="43"/>
        <v>0</v>
      </c>
      <c r="AK55" s="3">
        <f t="shared" si="44"/>
        <v>0</v>
      </c>
      <c r="AL55" s="3">
        <f t="shared" si="45"/>
        <v>0</v>
      </c>
      <c r="AM55" s="101">
        <f t="shared" si="46"/>
        <v>0</v>
      </c>
      <c r="AN55" s="21"/>
      <c r="AO55" s="74"/>
      <c r="AP55" s="3">
        <f t="shared" si="47"/>
        <v>0</v>
      </c>
      <c r="AQ55" s="3">
        <f t="shared" si="48"/>
        <v>0</v>
      </c>
      <c r="AR55" s="3">
        <f t="shared" si="49"/>
        <v>0</v>
      </c>
      <c r="AS55" s="101">
        <f t="shared" si="50"/>
        <v>0</v>
      </c>
      <c r="AT55" s="40"/>
      <c r="AU55" s="45"/>
      <c r="AV55" s="40"/>
      <c r="AW55" s="74"/>
      <c r="AX55" s="3">
        <f t="shared" si="51"/>
        <v>0</v>
      </c>
      <c r="AY55" s="3">
        <f t="shared" si="52"/>
        <v>0</v>
      </c>
      <c r="AZ55" s="3">
        <f t="shared" si="53"/>
        <v>0</v>
      </c>
      <c r="BA55" s="101">
        <f t="shared" si="54"/>
        <v>0</v>
      </c>
      <c r="BB55" s="62"/>
      <c r="BC55" s="41"/>
      <c r="BD55" s="3">
        <f t="shared" si="55"/>
        <v>0</v>
      </c>
      <c r="BE55" s="6">
        <f t="shared" si="56"/>
        <v>0</v>
      </c>
      <c r="BF55" s="40"/>
      <c r="BG55" s="45"/>
      <c r="BI55" s="41"/>
      <c r="BJ55" s="3">
        <f t="shared" si="57"/>
        <v>0</v>
      </c>
      <c r="BK55" s="6">
        <f t="shared" si="58"/>
        <v>0</v>
      </c>
      <c r="BL55" s="40"/>
      <c r="BM55" s="45"/>
      <c r="BO55" s="41"/>
      <c r="BP55" s="3">
        <f t="shared" si="59"/>
        <v>0</v>
      </c>
      <c r="BQ55" s="3">
        <f t="shared" si="60"/>
        <v>0</v>
      </c>
      <c r="BR55" s="6">
        <f t="shared" si="61"/>
        <v>0</v>
      </c>
      <c r="BS55" s="40"/>
      <c r="BT55" s="45"/>
      <c r="BV55" s="41"/>
      <c r="BW55" s="3">
        <f t="shared" si="62"/>
        <v>0</v>
      </c>
      <c r="BX55" s="6">
        <f t="shared" si="63"/>
        <v>0</v>
      </c>
      <c r="BY55" s="40"/>
      <c r="BZ55" s="45"/>
      <c r="CA55" s="2"/>
      <c r="CB55" s="74"/>
      <c r="CC55" s="3">
        <f t="shared" si="64"/>
        <v>0</v>
      </c>
      <c r="CD55" s="101">
        <f t="shared" si="65"/>
        <v>0</v>
      </c>
      <c r="CE55" s="40"/>
      <c r="CF55" s="45"/>
    </row>
    <row r="56" spans="1:84" ht="15.6" x14ac:dyDescent="0.3">
      <c r="A56">
        <v>51</v>
      </c>
      <c r="B56" s="86" t="s">
        <v>82</v>
      </c>
      <c r="C56" s="87">
        <v>29.91</v>
      </c>
      <c r="D56" s="93" t="s">
        <v>141</v>
      </c>
      <c r="E56" s="122" t="s">
        <v>134</v>
      </c>
      <c r="F56" s="122" t="s">
        <v>134</v>
      </c>
      <c r="H56" s="3">
        <f t="shared" si="34"/>
        <v>196</v>
      </c>
      <c r="I56" s="3">
        <f t="shared" si="35"/>
        <v>-3</v>
      </c>
      <c r="J56" s="3">
        <f t="shared" si="36"/>
        <v>-14</v>
      </c>
      <c r="L56" s="3">
        <f t="shared" si="66"/>
        <v>113.99999999999999</v>
      </c>
      <c r="M56" s="3">
        <f t="shared" si="66"/>
        <v>123</v>
      </c>
      <c r="N56" s="3">
        <f t="shared" si="66"/>
        <v>269</v>
      </c>
      <c r="P56" s="145">
        <f t="shared" si="37"/>
        <v>3409.74</v>
      </c>
      <c r="Q56" s="145">
        <f t="shared" si="38"/>
        <v>3678.93</v>
      </c>
      <c r="R56" s="145">
        <f t="shared" si="39"/>
        <v>8045.79</v>
      </c>
      <c r="T56" s="77"/>
      <c r="W56" s="68" t="s">
        <v>188</v>
      </c>
      <c r="X56" s="69">
        <v>2</v>
      </c>
      <c r="Y56" s="128">
        <v>44896</v>
      </c>
      <c r="AA56" s="74">
        <v>310</v>
      </c>
      <c r="AB56" s="52">
        <v>120</v>
      </c>
      <c r="AC56" s="52">
        <v>255</v>
      </c>
      <c r="AE56" s="108">
        <f t="shared" si="40"/>
        <v>9272.1</v>
      </c>
      <c r="AF56" s="109">
        <f t="shared" si="41"/>
        <v>3589.2</v>
      </c>
      <c r="AG56" s="101">
        <f t="shared" si="42"/>
        <v>7627.05</v>
      </c>
      <c r="AH56" s="21"/>
      <c r="AI56" s="74"/>
      <c r="AJ56" s="3">
        <f t="shared" si="43"/>
        <v>0</v>
      </c>
      <c r="AK56" s="3">
        <f t="shared" si="44"/>
        <v>0</v>
      </c>
      <c r="AL56" s="3">
        <f t="shared" si="45"/>
        <v>0</v>
      </c>
      <c r="AM56" s="101">
        <f t="shared" si="46"/>
        <v>0</v>
      </c>
      <c r="AN56" s="21"/>
      <c r="AO56" s="74">
        <v>100</v>
      </c>
      <c r="AP56" s="3">
        <f t="shared" si="47"/>
        <v>113.99999999999999</v>
      </c>
      <c r="AQ56" s="3">
        <f t="shared" si="48"/>
        <v>123</v>
      </c>
      <c r="AR56" s="3">
        <f t="shared" si="49"/>
        <v>269</v>
      </c>
      <c r="AS56" s="101">
        <f t="shared" si="50"/>
        <v>2991</v>
      </c>
      <c r="AT56" s="40"/>
      <c r="AU56" s="45"/>
      <c r="AV56" s="40"/>
      <c r="AW56" s="74"/>
      <c r="AX56" s="3">
        <f t="shared" si="51"/>
        <v>0</v>
      </c>
      <c r="AY56" s="3">
        <f t="shared" si="52"/>
        <v>0</v>
      </c>
      <c r="AZ56" s="3">
        <f t="shared" si="53"/>
        <v>0</v>
      </c>
      <c r="BA56" s="101">
        <f t="shared" si="54"/>
        <v>0</v>
      </c>
      <c r="BB56" s="62"/>
      <c r="BC56" s="41"/>
      <c r="BD56" s="3">
        <f t="shared" si="55"/>
        <v>0</v>
      </c>
      <c r="BE56" s="6">
        <f t="shared" si="56"/>
        <v>0</v>
      </c>
      <c r="BF56" s="40"/>
      <c r="BG56" s="45"/>
      <c r="BI56" s="41"/>
      <c r="BJ56" s="3">
        <f t="shared" si="57"/>
        <v>0</v>
      </c>
      <c r="BK56" s="6">
        <f t="shared" si="58"/>
        <v>0</v>
      </c>
      <c r="BL56" s="40"/>
      <c r="BM56" s="45"/>
      <c r="BO56" s="41"/>
      <c r="BP56" s="3">
        <f t="shared" si="59"/>
        <v>0</v>
      </c>
      <c r="BQ56" s="3">
        <f t="shared" si="60"/>
        <v>0</v>
      </c>
      <c r="BR56" s="6">
        <f t="shared" si="61"/>
        <v>0</v>
      </c>
      <c r="BS56" s="40"/>
      <c r="BT56" s="45"/>
      <c r="BV56" s="41"/>
      <c r="BW56" s="3">
        <f t="shared" si="62"/>
        <v>0</v>
      </c>
      <c r="BX56" s="6">
        <f t="shared" si="63"/>
        <v>0</v>
      </c>
      <c r="BY56" s="40"/>
      <c r="BZ56" s="45"/>
      <c r="CA56" s="2"/>
      <c r="CB56" s="74"/>
      <c r="CC56" s="3">
        <f t="shared" si="64"/>
        <v>0</v>
      </c>
      <c r="CD56" s="101">
        <f t="shared" si="65"/>
        <v>0</v>
      </c>
      <c r="CE56" s="40"/>
      <c r="CF56" s="45"/>
    </row>
    <row r="57" spans="1:84" ht="15.6" x14ac:dyDescent="0.3">
      <c r="A57">
        <v>52</v>
      </c>
      <c r="B57" s="86" t="s">
        <v>83</v>
      </c>
      <c r="C57" s="87">
        <v>6.96</v>
      </c>
      <c r="D57" s="93" t="s">
        <v>30</v>
      </c>
      <c r="E57" s="122" t="s">
        <v>133</v>
      </c>
      <c r="F57" s="122" t="s">
        <v>138</v>
      </c>
      <c r="H57" s="3">
        <f t="shared" si="34"/>
        <v>220</v>
      </c>
      <c r="I57" s="3">
        <f t="shared" si="35"/>
        <v>0</v>
      </c>
      <c r="J57" s="3">
        <f t="shared" si="36"/>
        <v>55</v>
      </c>
      <c r="L57" s="3">
        <f t="shared" si="66"/>
        <v>0</v>
      </c>
      <c r="M57" s="3">
        <f t="shared" si="66"/>
        <v>0</v>
      </c>
      <c r="N57" s="3">
        <f t="shared" si="66"/>
        <v>0</v>
      </c>
      <c r="P57" s="145">
        <f t="shared" si="37"/>
        <v>0</v>
      </c>
      <c r="Q57" s="145">
        <f t="shared" si="38"/>
        <v>0</v>
      </c>
      <c r="R57" s="145">
        <f t="shared" si="39"/>
        <v>0</v>
      </c>
      <c r="T57" s="77">
        <v>1</v>
      </c>
      <c r="W57" s="68">
        <v>4</v>
      </c>
      <c r="X57" s="69" t="s">
        <v>184</v>
      </c>
      <c r="Y57" s="128">
        <v>44896</v>
      </c>
      <c r="AA57" s="74">
        <v>220</v>
      </c>
      <c r="AB57" s="52">
        <v>0</v>
      </c>
      <c r="AC57" s="52">
        <v>55</v>
      </c>
      <c r="AE57" s="108">
        <f t="shared" si="40"/>
        <v>1531.2</v>
      </c>
      <c r="AF57" s="109">
        <f t="shared" si="41"/>
        <v>0</v>
      </c>
      <c r="AG57" s="101">
        <f t="shared" si="42"/>
        <v>382.8</v>
      </c>
      <c r="AH57" s="21"/>
      <c r="AI57" s="74"/>
      <c r="AJ57" s="3">
        <f t="shared" si="43"/>
        <v>0</v>
      </c>
      <c r="AK57" s="3">
        <f t="shared" si="44"/>
        <v>0</v>
      </c>
      <c r="AL57" s="3">
        <f t="shared" si="45"/>
        <v>0</v>
      </c>
      <c r="AM57" s="101">
        <f t="shared" si="46"/>
        <v>0</v>
      </c>
      <c r="AN57" s="21"/>
      <c r="AO57" s="74"/>
      <c r="AP57" s="3">
        <f t="shared" si="47"/>
        <v>0</v>
      </c>
      <c r="AQ57" s="3">
        <f t="shared" si="48"/>
        <v>0</v>
      </c>
      <c r="AR57" s="3">
        <f t="shared" si="49"/>
        <v>0</v>
      </c>
      <c r="AS57" s="101">
        <f t="shared" si="50"/>
        <v>0</v>
      </c>
      <c r="AT57" s="40"/>
      <c r="AU57" s="45"/>
      <c r="AV57" s="40"/>
      <c r="AW57" s="74"/>
      <c r="AX57" s="3">
        <f t="shared" si="51"/>
        <v>0</v>
      </c>
      <c r="AY57" s="3">
        <f t="shared" si="52"/>
        <v>0</v>
      </c>
      <c r="AZ57" s="3">
        <f t="shared" si="53"/>
        <v>0</v>
      </c>
      <c r="BA57" s="101">
        <f t="shared" si="54"/>
        <v>0</v>
      </c>
      <c r="BB57" s="62"/>
      <c r="BC57" s="41"/>
      <c r="BD57" s="3">
        <f t="shared" si="55"/>
        <v>0</v>
      </c>
      <c r="BE57" s="6">
        <f t="shared" si="56"/>
        <v>0</v>
      </c>
      <c r="BF57" s="40"/>
      <c r="BG57" s="45"/>
      <c r="BI57" s="41"/>
      <c r="BJ57" s="3">
        <f t="shared" si="57"/>
        <v>0</v>
      </c>
      <c r="BK57" s="6">
        <f t="shared" si="58"/>
        <v>0</v>
      </c>
      <c r="BL57" s="40"/>
      <c r="BM57" s="45"/>
      <c r="BO57" s="41"/>
      <c r="BP57" s="3">
        <f t="shared" si="59"/>
        <v>0</v>
      </c>
      <c r="BQ57" s="3">
        <f t="shared" si="60"/>
        <v>0</v>
      </c>
      <c r="BR57" s="6">
        <f t="shared" si="61"/>
        <v>0</v>
      </c>
      <c r="BS57" s="40"/>
      <c r="BT57" s="45"/>
      <c r="BV57" s="41"/>
      <c r="BW57" s="3">
        <f t="shared" si="62"/>
        <v>0</v>
      </c>
      <c r="BX57" s="6">
        <f t="shared" si="63"/>
        <v>0</v>
      </c>
      <c r="BY57" s="40"/>
      <c r="BZ57" s="45"/>
      <c r="CA57" s="2"/>
      <c r="CB57" s="74"/>
      <c r="CC57" s="3">
        <f t="shared" si="64"/>
        <v>0</v>
      </c>
      <c r="CD57" s="101">
        <f t="shared" si="65"/>
        <v>0</v>
      </c>
      <c r="CE57" s="40"/>
      <c r="CF57" s="45"/>
    </row>
    <row r="58" spans="1:84" ht="15.6" x14ac:dyDescent="0.3">
      <c r="A58">
        <v>53</v>
      </c>
      <c r="B58" s="86" t="s">
        <v>84</v>
      </c>
      <c r="C58" s="87">
        <v>6</v>
      </c>
      <c r="D58" s="93" t="s">
        <v>30</v>
      </c>
      <c r="E58" s="122" t="s">
        <v>133</v>
      </c>
      <c r="F58" s="122" t="s">
        <v>138</v>
      </c>
      <c r="H58" s="3">
        <f t="shared" si="34"/>
        <v>220</v>
      </c>
      <c r="I58" s="3">
        <f t="shared" si="35"/>
        <v>0</v>
      </c>
      <c r="J58" s="3">
        <f t="shared" si="36"/>
        <v>85</v>
      </c>
      <c r="L58" s="3">
        <f t="shared" si="66"/>
        <v>0</v>
      </c>
      <c r="M58" s="3">
        <f t="shared" si="66"/>
        <v>0</v>
      </c>
      <c r="N58" s="3">
        <f t="shared" si="66"/>
        <v>0</v>
      </c>
      <c r="P58" s="145">
        <f t="shared" si="37"/>
        <v>0</v>
      </c>
      <c r="Q58" s="145">
        <f t="shared" si="38"/>
        <v>0</v>
      </c>
      <c r="R58" s="145">
        <f t="shared" si="39"/>
        <v>0</v>
      </c>
      <c r="T58" s="77">
        <v>1</v>
      </c>
      <c r="W58" s="68" t="s">
        <v>185</v>
      </c>
      <c r="X58" s="69" t="s">
        <v>183</v>
      </c>
      <c r="Y58" s="128">
        <v>44896</v>
      </c>
      <c r="AA58" s="74">
        <v>220</v>
      </c>
      <c r="AB58" s="52">
        <v>0</v>
      </c>
      <c r="AC58" s="52">
        <v>85</v>
      </c>
      <c r="AE58" s="108">
        <f t="shared" si="40"/>
        <v>1320</v>
      </c>
      <c r="AF58" s="109">
        <f t="shared" si="41"/>
        <v>0</v>
      </c>
      <c r="AG58" s="101">
        <f t="shared" si="42"/>
        <v>510</v>
      </c>
      <c r="AH58" s="21"/>
      <c r="AI58" s="74"/>
      <c r="AJ58" s="3">
        <f t="shared" si="43"/>
        <v>0</v>
      </c>
      <c r="AK58" s="3">
        <f t="shared" si="44"/>
        <v>0</v>
      </c>
      <c r="AL58" s="3">
        <f t="shared" si="45"/>
        <v>0</v>
      </c>
      <c r="AM58" s="101">
        <f t="shared" si="46"/>
        <v>0</v>
      </c>
      <c r="AN58" s="21"/>
      <c r="AO58" s="74"/>
      <c r="AP58" s="3">
        <f t="shared" si="47"/>
        <v>0</v>
      </c>
      <c r="AQ58" s="3">
        <f t="shared" si="48"/>
        <v>0</v>
      </c>
      <c r="AR58" s="3">
        <f t="shared" si="49"/>
        <v>0</v>
      </c>
      <c r="AS58" s="101">
        <f t="shared" si="50"/>
        <v>0</v>
      </c>
      <c r="AT58" s="40"/>
      <c r="AU58" s="45"/>
      <c r="AV58" s="40"/>
      <c r="AW58" s="74"/>
      <c r="AX58" s="3">
        <f t="shared" si="51"/>
        <v>0</v>
      </c>
      <c r="AY58" s="3">
        <f t="shared" si="52"/>
        <v>0</v>
      </c>
      <c r="AZ58" s="3">
        <f t="shared" si="53"/>
        <v>0</v>
      </c>
      <c r="BA58" s="101">
        <f t="shared" si="54"/>
        <v>0</v>
      </c>
      <c r="BB58" s="62"/>
      <c r="BC58" s="41"/>
      <c r="BD58" s="3">
        <f t="shared" si="55"/>
        <v>0</v>
      </c>
      <c r="BE58" s="6">
        <f t="shared" si="56"/>
        <v>0</v>
      </c>
      <c r="BF58" s="40"/>
      <c r="BG58" s="45"/>
      <c r="BI58" s="41"/>
      <c r="BJ58" s="3">
        <f t="shared" si="57"/>
        <v>0</v>
      </c>
      <c r="BK58" s="6">
        <f t="shared" si="58"/>
        <v>0</v>
      </c>
      <c r="BL58" s="40"/>
      <c r="BM58" s="45"/>
      <c r="BO58" s="41"/>
      <c r="BP58" s="3">
        <f t="shared" si="59"/>
        <v>0</v>
      </c>
      <c r="BQ58" s="3">
        <f t="shared" si="60"/>
        <v>0</v>
      </c>
      <c r="BR58" s="6">
        <f t="shared" si="61"/>
        <v>0</v>
      </c>
      <c r="BS58" s="40"/>
      <c r="BT58" s="45"/>
      <c r="BV58" s="41"/>
      <c r="BW58" s="3">
        <f t="shared" si="62"/>
        <v>0</v>
      </c>
      <c r="BX58" s="6">
        <f t="shared" si="63"/>
        <v>0</v>
      </c>
      <c r="BY58" s="40"/>
      <c r="BZ58" s="45"/>
      <c r="CA58" s="2"/>
      <c r="CB58" s="74"/>
      <c r="CC58" s="3">
        <f t="shared" si="64"/>
        <v>0</v>
      </c>
      <c r="CD58" s="101">
        <f t="shared" si="65"/>
        <v>0</v>
      </c>
      <c r="CE58" s="40"/>
      <c r="CF58" s="45"/>
    </row>
    <row r="59" spans="1:84" ht="15.6" x14ac:dyDescent="0.3">
      <c r="A59">
        <v>54</v>
      </c>
      <c r="B59" s="86" t="s">
        <v>85</v>
      </c>
      <c r="C59" s="87">
        <v>6</v>
      </c>
      <c r="D59" s="93" t="s">
        <v>30</v>
      </c>
      <c r="E59" s="122" t="s">
        <v>134</v>
      </c>
      <c r="F59" s="122" t="s">
        <v>134</v>
      </c>
      <c r="H59" s="3">
        <f t="shared" si="34"/>
        <v>310</v>
      </c>
      <c r="I59" s="3">
        <f t="shared" si="35"/>
        <v>0</v>
      </c>
      <c r="J59" s="3">
        <f t="shared" si="36"/>
        <v>0</v>
      </c>
      <c r="L59" s="3">
        <f t="shared" si="66"/>
        <v>0</v>
      </c>
      <c r="M59" s="3">
        <f t="shared" si="66"/>
        <v>0</v>
      </c>
      <c r="N59" s="3">
        <f t="shared" si="66"/>
        <v>0</v>
      </c>
      <c r="P59" s="145">
        <f t="shared" si="37"/>
        <v>0</v>
      </c>
      <c r="Q59" s="145">
        <f t="shared" si="38"/>
        <v>0</v>
      </c>
      <c r="R59" s="145">
        <f t="shared" si="39"/>
        <v>0</v>
      </c>
      <c r="T59" s="77">
        <v>2</v>
      </c>
      <c r="W59" s="68">
        <v>4</v>
      </c>
      <c r="X59" s="69">
        <v>5</v>
      </c>
      <c r="Y59" s="128">
        <v>44958</v>
      </c>
      <c r="AA59" s="74">
        <v>310</v>
      </c>
      <c r="AB59" s="52">
        <v>0</v>
      </c>
      <c r="AC59" s="52">
        <v>0</v>
      </c>
      <c r="AE59" s="108">
        <f t="shared" si="40"/>
        <v>1860</v>
      </c>
      <c r="AF59" s="109">
        <f t="shared" si="41"/>
        <v>0</v>
      </c>
      <c r="AG59" s="101">
        <f t="shared" si="42"/>
        <v>0</v>
      </c>
      <c r="AH59" s="21"/>
      <c r="AI59" s="74"/>
      <c r="AJ59" s="3">
        <f t="shared" si="43"/>
        <v>0</v>
      </c>
      <c r="AK59" s="3">
        <f t="shared" si="44"/>
        <v>0</v>
      </c>
      <c r="AL59" s="3">
        <f t="shared" si="45"/>
        <v>0</v>
      </c>
      <c r="AM59" s="101">
        <f t="shared" si="46"/>
        <v>0</v>
      </c>
      <c r="AN59" s="21"/>
      <c r="AO59" s="74"/>
      <c r="AP59" s="3">
        <f t="shared" si="47"/>
        <v>0</v>
      </c>
      <c r="AQ59" s="3">
        <f t="shared" si="48"/>
        <v>0</v>
      </c>
      <c r="AR59" s="3">
        <f t="shared" si="49"/>
        <v>0</v>
      </c>
      <c r="AS59" s="101">
        <f t="shared" si="50"/>
        <v>0</v>
      </c>
      <c r="AT59" s="40"/>
      <c r="AU59" s="45"/>
      <c r="AV59" s="40"/>
      <c r="AW59" s="74"/>
      <c r="AX59" s="3">
        <f t="shared" si="51"/>
        <v>0</v>
      </c>
      <c r="AY59" s="3">
        <f t="shared" si="52"/>
        <v>0</v>
      </c>
      <c r="AZ59" s="3">
        <f t="shared" si="53"/>
        <v>0</v>
      </c>
      <c r="BA59" s="101">
        <f t="shared" si="54"/>
        <v>0</v>
      </c>
      <c r="BB59" s="62"/>
      <c r="BC59" s="41"/>
      <c r="BD59" s="3">
        <f t="shared" si="55"/>
        <v>0</v>
      </c>
      <c r="BE59" s="6">
        <f t="shared" si="56"/>
        <v>0</v>
      </c>
      <c r="BF59" s="40"/>
      <c r="BG59" s="45"/>
      <c r="BI59" s="41"/>
      <c r="BJ59" s="3">
        <f t="shared" si="57"/>
        <v>0</v>
      </c>
      <c r="BK59" s="6">
        <f t="shared" si="58"/>
        <v>0</v>
      </c>
      <c r="BL59" s="40"/>
      <c r="BM59" s="45"/>
      <c r="BO59" s="41"/>
      <c r="BP59" s="3">
        <f t="shared" si="59"/>
        <v>0</v>
      </c>
      <c r="BQ59" s="3">
        <f t="shared" si="60"/>
        <v>0</v>
      </c>
      <c r="BR59" s="6">
        <f t="shared" si="61"/>
        <v>0</v>
      </c>
      <c r="BS59" s="40"/>
      <c r="BT59" s="45"/>
      <c r="BV59" s="41"/>
      <c r="BW59" s="3">
        <f t="shared" si="62"/>
        <v>0</v>
      </c>
      <c r="BX59" s="6">
        <f t="shared" si="63"/>
        <v>0</v>
      </c>
      <c r="BY59" s="40"/>
      <c r="BZ59" s="45"/>
      <c r="CA59" s="2"/>
      <c r="CB59" s="74"/>
      <c r="CC59" s="3">
        <f t="shared" si="64"/>
        <v>0</v>
      </c>
      <c r="CD59" s="101">
        <f t="shared" si="65"/>
        <v>0</v>
      </c>
      <c r="CE59" s="40"/>
      <c r="CF59" s="45"/>
    </row>
    <row r="60" spans="1:84" ht="15.6" x14ac:dyDescent="0.3">
      <c r="A60">
        <v>55</v>
      </c>
      <c r="B60" s="86" t="s">
        <v>86</v>
      </c>
      <c r="C60" s="87">
        <v>7.26</v>
      </c>
      <c r="D60" s="93" t="s">
        <v>30</v>
      </c>
      <c r="E60" s="122" t="s">
        <v>3</v>
      </c>
      <c r="F60" s="100" t="s">
        <v>133</v>
      </c>
      <c r="H60" s="3">
        <f t="shared" si="34"/>
        <v>60.85</v>
      </c>
      <c r="I60" s="3">
        <f t="shared" si="35"/>
        <v>-0.95000000000000284</v>
      </c>
      <c r="J60" s="3">
        <f t="shared" si="36"/>
        <v>83.499999999999986</v>
      </c>
      <c r="L60" s="3">
        <f t="shared" si="66"/>
        <v>39.15</v>
      </c>
      <c r="M60" s="3">
        <f t="shared" si="66"/>
        <v>85.95</v>
      </c>
      <c r="N60" s="3">
        <f t="shared" si="66"/>
        <v>121.50000000000001</v>
      </c>
      <c r="P60" s="145">
        <f t="shared" si="37"/>
        <v>284.22899999999998</v>
      </c>
      <c r="Q60" s="145">
        <f t="shared" si="38"/>
        <v>623.99699999999996</v>
      </c>
      <c r="R60" s="145">
        <f t="shared" si="39"/>
        <v>882.09</v>
      </c>
      <c r="T60" s="77">
        <v>1</v>
      </c>
      <c r="W60" s="68" t="s">
        <v>188</v>
      </c>
      <c r="X60" s="69" t="s">
        <v>188</v>
      </c>
      <c r="Y60" s="128">
        <v>44896</v>
      </c>
      <c r="AA60" s="74">
        <v>100</v>
      </c>
      <c r="AB60" s="52">
        <v>85</v>
      </c>
      <c r="AC60" s="52">
        <v>205</v>
      </c>
      <c r="AE60" s="108">
        <f t="shared" si="40"/>
        <v>726</v>
      </c>
      <c r="AF60" s="109">
        <f t="shared" si="41"/>
        <v>617.1</v>
      </c>
      <c r="AG60" s="101">
        <f t="shared" si="42"/>
        <v>1488.3</v>
      </c>
      <c r="AH60" s="21"/>
      <c r="AI60" s="74">
        <v>45</v>
      </c>
      <c r="AJ60" s="3">
        <f t="shared" si="43"/>
        <v>39.15</v>
      </c>
      <c r="AK60" s="3">
        <f t="shared" si="44"/>
        <v>85.95</v>
      </c>
      <c r="AL60" s="3">
        <f t="shared" si="45"/>
        <v>121.50000000000001</v>
      </c>
      <c r="AM60" s="101">
        <f t="shared" si="46"/>
        <v>326.7</v>
      </c>
      <c r="AN60" s="21"/>
      <c r="AO60" s="74"/>
      <c r="AP60" s="3">
        <f t="shared" si="47"/>
        <v>0</v>
      </c>
      <c r="AQ60" s="3">
        <f t="shared" si="48"/>
        <v>0</v>
      </c>
      <c r="AR60" s="3">
        <f t="shared" si="49"/>
        <v>0</v>
      </c>
      <c r="AS60" s="101">
        <f t="shared" si="50"/>
        <v>0</v>
      </c>
      <c r="AT60" s="40"/>
      <c r="AU60" s="45"/>
      <c r="AV60" s="40"/>
      <c r="AW60" s="74"/>
      <c r="AX60" s="3">
        <f t="shared" si="51"/>
        <v>0</v>
      </c>
      <c r="AY60" s="3">
        <f t="shared" si="52"/>
        <v>0</v>
      </c>
      <c r="AZ60" s="3">
        <f t="shared" si="53"/>
        <v>0</v>
      </c>
      <c r="BA60" s="101">
        <f t="shared" si="54"/>
        <v>0</v>
      </c>
      <c r="BB60" s="62"/>
      <c r="BC60" s="41"/>
      <c r="BD60" s="3">
        <f t="shared" si="55"/>
        <v>0</v>
      </c>
      <c r="BE60" s="6">
        <f t="shared" si="56"/>
        <v>0</v>
      </c>
      <c r="BF60" s="40"/>
      <c r="BG60" s="45"/>
      <c r="BI60" s="41"/>
      <c r="BJ60" s="3">
        <f t="shared" si="57"/>
        <v>0</v>
      </c>
      <c r="BK60" s="6">
        <f t="shared" si="58"/>
        <v>0</v>
      </c>
      <c r="BL60" s="40"/>
      <c r="BM60" s="45"/>
      <c r="BO60" s="41"/>
      <c r="BP60" s="3">
        <f t="shared" si="59"/>
        <v>0</v>
      </c>
      <c r="BQ60" s="3">
        <f t="shared" si="60"/>
        <v>0</v>
      </c>
      <c r="BR60" s="6">
        <f t="shared" si="61"/>
        <v>0</v>
      </c>
      <c r="BS60" s="40"/>
      <c r="BT60" s="45"/>
      <c r="BV60" s="41"/>
      <c r="BW60" s="3">
        <f t="shared" si="62"/>
        <v>0</v>
      </c>
      <c r="BX60" s="6">
        <f t="shared" si="63"/>
        <v>0</v>
      </c>
      <c r="BY60" s="40"/>
      <c r="BZ60" s="45"/>
      <c r="CA60" s="2"/>
      <c r="CB60" s="74"/>
      <c r="CC60" s="3">
        <f t="shared" si="64"/>
        <v>0</v>
      </c>
      <c r="CD60" s="101">
        <f t="shared" si="65"/>
        <v>0</v>
      </c>
      <c r="CE60" s="40"/>
      <c r="CF60" s="45"/>
    </row>
    <row r="61" spans="1:84" ht="15.6" x14ac:dyDescent="0.3">
      <c r="A61">
        <v>56</v>
      </c>
      <c r="B61" s="86" t="s">
        <v>87</v>
      </c>
      <c r="C61" s="87">
        <v>6.66</v>
      </c>
      <c r="D61" s="93" t="s">
        <v>30</v>
      </c>
      <c r="E61" s="122" t="s">
        <v>133</v>
      </c>
      <c r="F61" s="122" t="s">
        <v>138</v>
      </c>
      <c r="H61" s="3">
        <f t="shared" si="34"/>
        <v>220</v>
      </c>
      <c r="I61" s="3">
        <f t="shared" si="35"/>
        <v>0</v>
      </c>
      <c r="J61" s="3">
        <f t="shared" si="36"/>
        <v>55</v>
      </c>
      <c r="L61" s="3">
        <f t="shared" si="66"/>
        <v>0</v>
      </c>
      <c r="M61" s="3">
        <f t="shared" si="66"/>
        <v>0</v>
      </c>
      <c r="N61" s="3">
        <f t="shared" si="66"/>
        <v>0</v>
      </c>
      <c r="P61" s="145">
        <f t="shared" si="37"/>
        <v>0</v>
      </c>
      <c r="Q61" s="145">
        <f t="shared" si="38"/>
        <v>0</v>
      </c>
      <c r="R61" s="145">
        <f t="shared" si="39"/>
        <v>0</v>
      </c>
      <c r="T61" s="77">
        <v>1</v>
      </c>
      <c r="W61" s="68" t="s">
        <v>185</v>
      </c>
      <c r="X61" s="69" t="s">
        <v>184</v>
      </c>
      <c r="Y61" s="128">
        <v>44866</v>
      </c>
      <c r="AA61" s="74">
        <v>220</v>
      </c>
      <c r="AB61" s="52">
        <v>0</v>
      </c>
      <c r="AC61" s="52">
        <v>55</v>
      </c>
      <c r="AE61" s="108">
        <f t="shared" si="40"/>
        <v>1465.2</v>
      </c>
      <c r="AF61" s="109">
        <f t="shared" si="41"/>
        <v>0</v>
      </c>
      <c r="AG61" s="101">
        <f t="shared" si="42"/>
        <v>366.3</v>
      </c>
      <c r="AH61" s="21"/>
      <c r="AI61" s="74"/>
      <c r="AJ61" s="3">
        <f t="shared" si="43"/>
        <v>0</v>
      </c>
      <c r="AK61" s="3">
        <f t="shared" si="44"/>
        <v>0</v>
      </c>
      <c r="AL61" s="3">
        <f t="shared" si="45"/>
        <v>0</v>
      </c>
      <c r="AM61" s="101">
        <f t="shared" si="46"/>
        <v>0</v>
      </c>
      <c r="AN61" s="21"/>
      <c r="AO61" s="74"/>
      <c r="AP61" s="3">
        <f t="shared" si="47"/>
        <v>0</v>
      </c>
      <c r="AQ61" s="3">
        <f t="shared" si="48"/>
        <v>0</v>
      </c>
      <c r="AR61" s="3">
        <f t="shared" si="49"/>
        <v>0</v>
      </c>
      <c r="AS61" s="101">
        <f t="shared" si="50"/>
        <v>0</v>
      </c>
      <c r="AT61" s="40"/>
      <c r="AU61" s="45"/>
      <c r="AV61" s="40"/>
      <c r="AW61" s="74"/>
      <c r="AX61" s="3">
        <f t="shared" si="51"/>
        <v>0</v>
      </c>
      <c r="AY61" s="3">
        <f t="shared" si="52"/>
        <v>0</v>
      </c>
      <c r="AZ61" s="3">
        <f t="shared" si="53"/>
        <v>0</v>
      </c>
      <c r="BA61" s="101">
        <f t="shared" si="54"/>
        <v>0</v>
      </c>
      <c r="BB61" s="62"/>
      <c r="BC61" s="41"/>
      <c r="BD61" s="3">
        <f t="shared" si="55"/>
        <v>0</v>
      </c>
      <c r="BE61" s="6">
        <f t="shared" si="56"/>
        <v>0</v>
      </c>
      <c r="BF61" s="40"/>
      <c r="BG61" s="45"/>
      <c r="BI61" s="41"/>
      <c r="BJ61" s="3">
        <f t="shared" si="57"/>
        <v>0</v>
      </c>
      <c r="BK61" s="6">
        <f t="shared" si="58"/>
        <v>0</v>
      </c>
      <c r="BL61" s="40"/>
      <c r="BM61" s="45"/>
      <c r="BO61" s="41"/>
      <c r="BP61" s="3">
        <f t="shared" si="59"/>
        <v>0</v>
      </c>
      <c r="BQ61" s="3">
        <f t="shared" si="60"/>
        <v>0</v>
      </c>
      <c r="BR61" s="6">
        <f t="shared" si="61"/>
        <v>0</v>
      </c>
      <c r="BS61" s="40"/>
      <c r="BT61" s="45"/>
      <c r="BV61" s="41"/>
      <c r="BW61" s="3">
        <f t="shared" si="62"/>
        <v>0</v>
      </c>
      <c r="BX61" s="6">
        <f t="shared" si="63"/>
        <v>0</v>
      </c>
      <c r="BY61" s="40"/>
      <c r="BZ61" s="45"/>
      <c r="CA61" s="2"/>
      <c r="CB61" s="74"/>
      <c r="CC61" s="3">
        <f t="shared" si="64"/>
        <v>0</v>
      </c>
      <c r="CD61" s="101">
        <f t="shared" si="65"/>
        <v>0</v>
      </c>
      <c r="CE61" s="40"/>
      <c r="CF61" s="45"/>
    </row>
    <row r="62" spans="1:84" ht="15.6" x14ac:dyDescent="0.3">
      <c r="A62">
        <v>57</v>
      </c>
      <c r="B62" s="86" t="s">
        <v>88</v>
      </c>
      <c r="C62" s="87">
        <v>7.23</v>
      </c>
      <c r="D62" s="93" t="s">
        <v>30</v>
      </c>
      <c r="E62" s="122" t="s">
        <v>133</v>
      </c>
      <c r="F62" s="122" t="s">
        <v>138</v>
      </c>
      <c r="H62" s="3">
        <f t="shared" si="34"/>
        <v>220</v>
      </c>
      <c r="I62" s="3">
        <f t="shared" si="35"/>
        <v>0</v>
      </c>
      <c r="J62" s="3">
        <f t="shared" si="36"/>
        <v>55</v>
      </c>
      <c r="L62" s="3">
        <f t="shared" si="66"/>
        <v>0</v>
      </c>
      <c r="M62" s="3">
        <f t="shared" si="66"/>
        <v>0</v>
      </c>
      <c r="N62" s="3">
        <f t="shared" si="66"/>
        <v>0</v>
      </c>
      <c r="P62" s="145">
        <f t="shared" si="37"/>
        <v>0</v>
      </c>
      <c r="Q62" s="145">
        <f t="shared" si="38"/>
        <v>0</v>
      </c>
      <c r="R62" s="145">
        <f t="shared" si="39"/>
        <v>0</v>
      </c>
      <c r="T62" s="77">
        <v>1</v>
      </c>
      <c r="W62" s="68" t="s">
        <v>185</v>
      </c>
      <c r="X62" s="69" t="s">
        <v>184</v>
      </c>
      <c r="Y62" s="128">
        <v>44866</v>
      </c>
      <c r="AA62" s="74">
        <v>220</v>
      </c>
      <c r="AB62" s="52">
        <v>0</v>
      </c>
      <c r="AC62" s="52">
        <v>55</v>
      </c>
      <c r="AE62" s="108">
        <f t="shared" si="40"/>
        <v>1590.6000000000001</v>
      </c>
      <c r="AF62" s="109">
        <f t="shared" si="41"/>
        <v>0</v>
      </c>
      <c r="AG62" s="101">
        <f t="shared" si="42"/>
        <v>397.65000000000003</v>
      </c>
      <c r="AH62" s="21"/>
      <c r="AI62" s="74"/>
      <c r="AJ62" s="3">
        <f t="shared" si="43"/>
        <v>0</v>
      </c>
      <c r="AK62" s="3">
        <f t="shared" si="44"/>
        <v>0</v>
      </c>
      <c r="AL62" s="3">
        <f t="shared" si="45"/>
        <v>0</v>
      </c>
      <c r="AM62" s="101">
        <f t="shared" si="46"/>
        <v>0</v>
      </c>
      <c r="AN62" s="21"/>
      <c r="AO62" s="74"/>
      <c r="AP62" s="3">
        <f t="shared" si="47"/>
        <v>0</v>
      </c>
      <c r="AQ62" s="3">
        <f t="shared" si="48"/>
        <v>0</v>
      </c>
      <c r="AR62" s="3">
        <f t="shared" si="49"/>
        <v>0</v>
      </c>
      <c r="AS62" s="101">
        <f t="shared" si="50"/>
        <v>0</v>
      </c>
      <c r="AT62" s="40"/>
      <c r="AU62" s="45"/>
      <c r="AV62" s="40"/>
      <c r="AW62" s="74"/>
      <c r="AX62" s="3">
        <f t="shared" si="51"/>
        <v>0</v>
      </c>
      <c r="AY62" s="3">
        <f t="shared" si="52"/>
        <v>0</v>
      </c>
      <c r="AZ62" s="3">
        <f t="shared" si="53"/>
        <v>0</v>
      </c>
      <c r="BA62" s="101">
        <f t="shared" si="54"/>
        <v>0</v>
      </c>
      <c r="BB62" s="62"/>
      <c r="BC62" s="41"/>
      <c r="BD62" s="3">
        <f t="shared" si="55"/>
        <v>0</v>
      </c>
      <c r="BE62" s="6">
        <f t="shared" si="56"/>
        <v>0</v>
      </c>
      <c r="BF62" s="40"/>
      <c r="BG62" s="45"/>
      <c r="BI62" s="41"/>
      <c r="BJ62" s="3">
        <f t="shared" si="57"/>
        <v>0</v>
      </c>
      <c r="BK62" s="6">
        <f t="shared" si="58"/>
        <v>0</v>
      </c>
      <c r="BL62" s="40"/>
      <c r="BM62" s="45"/>
      <c r="BO62" s="41"/>
      <c r="BP62" s="3">
        <f t="shared" si="59"/>
        <v>0</v>
      </c>
      <c r="BQ62" s="3">
        <f t="shared" si="60"/>
        <v>0</v>
      </c>
      <c r="BR62" s="6">
        <f t="shared" si="61"/>
        <v>0</v>
      </c>
      <c r="BS62" s="40"/>
      <c r="BT62" s="45"/>
      <c r="BV62" s="41"/>
      <c r="BW62" s="3">
        <f t="shared" si="62"/>
        <v>0</v>
      </c>
      <c r="BX62" s="6">
        <f t="shared" si="63"/>
        <v>0</v>
      </c>
      <c r="BY62" s="40"/>
      <c r="BZ62" s="45"/>
      <c r="CA62" s="2"/>
      <c r="CB62" s="74"/>
      <c r="CC62" s="3">
        <f t="shared" si="64"/>
        <v>0</v>
      </c>
      <c r="CD62" s="101">
        <f t="shared" si="65"/>
        <v>0</v>
      </c>
      <c r="CE62" s="40"/>
      <c r="CF62" s="45"/>
    </row>
    <row r="63" spans="1:84" ht="15.6" x14ac:dyDescent="0.3">
      <c r="A63">
        <v>58</v>
      </c>
      <c r="B63" s="86" t="s">
        <v>89</v>
      </c>
      <c r="C63" s="87">
        <v>3.86</v>
      </c>
      <c r="D63" s="93" t="s">
        <v>30</v>
      </c>
      <c r="E63" s="122" t="s">
        <v>134</v>
      </c>
      <c r="F63" s="122" t="s">
        <v>134</v>
      </c>
      <c r="H63" s="3">
        <f t="shared" si="34"/>
        <v>224.5</v>
      </c>
      <c r="I63" s="3">
        <f t="shared" si="35"/>
        <v>-2.25</v>
      </c>
      <c r="J63" s="3">
        <f t="shared" si="36"/>
        <v>128.25</v>
      </c>
      <c r="L63" s="3">
        <f t="shared" si="66"/>
        <v>85.499999999999986</v>
      </c>
      <c r="M63" s="3">
        <f t="shared" si="66"/>
        <v>92.25</v>
      </c>
      <c r="N63" s="3">
        <f t="shared" si="66"/>
        <v>201.75</v>
      </c>
      <c r="P63" s="145">
        <f t="shared" si="37"/>
        <v>330.02999999999992</v>
      </c>
      <c r="Q63" s="145">
        <f t="shared" si="38"/>
        <v>356.08499999999998</v>
      </c>
      <c r="R63" s="145">
        <f t="shared" si="39"/>
        <v>778.755</v>
      </c>
      <c r="T63" s="77">
        <v>2</v>
      </c>
      <c r="W63" s="68" t="s">
        <v>184</v>
      </c>
      <c r="X63" s="69" t="s">
        <v>187</v>
      </c>
      <c r="Y63" s="128">
        <v>44958</v>
      </c>
      <c r="AA63" s="74">
        <v>310</v>
      </c>
      <c r="AB63" s="52">
        <v>90</v>
      </c>
      <c r="AC63" s="52">
        <v>330</v>
      </c>
      <c r="AE63" s="108">
        <f t="shared" si="40"/>
        <v>1196.5999999999999</v>
      </c>
      <c r="AF63" s="109">
        <f t="shared" si="41"/>
        <v>347.4</v>
      </c>
      <c r="AG63" s="101">
        <f t="shared" si="42"/>
        <v>1273.8</v>
      </c>
      <c r="AH63" s="21"/>
      <c r="AI63" s="74"/>
      <c r="AJ63" s="3">
        <f t="shared" si="43"/>
        <v>0</v>
      </c>
      <c r="AK63" s="3">
        <f t="shared" si="44"/>
        <v>0</v>
      </c>
      <c r="AL63" s="3">
        <f t="shared" si="45"/>
        <v>0</v>
      </c>
      <c r="AM63" s="101">
        <f t="shared" si="46"/>
        <v>0</v>
      </c>
      <c r="AN63" s="21"/>
      <c r="AO63" s="74">
        <v>75</v>
      </c>
      <c r="AP63" s="3">
        <f t="shared" si="47"/>
        <v>85.499999999999986</v>
      </c>
      <c r="AQ63" s="3">
        <f t="shared" si="48"/>
        <v>92.25</v>
      </c>
      <c r="AR63" s="3">
        <f t="shared" si="49"/>
        <v>201.75</v>
      </c>
      <c r="AS63" s="101">
        <f t="shared" si="50"/>
        <v>289.5</v>
      </c>
      <c r="AT63" s="40"/>
      <c r="AU63" s="45"/>
      <c r="AV63" s="40"/>
      <c r="AW63" s="74"/>
      <c r="AX63" s="3">
        <f t="shared" si="51"/>
        <v>0</v>
      </c>
      <c r="AY63" s="3">
        <f t="shared" si="52"/>
        <v>0</v>
      </c>
      <c r="AZ63" s="3">
        <f t="shared" si="53"/>
        <v>0</v>
      </c>
      <c r="BA63" s="101">
        <f t="shared" si="54"/>
        <v>0</v>
      </c>
      <c r="BB63" s="62"/>
      <c r="BC63" s="41"/>
      <c r="BD63" s="3">
        <f t="shared" si="55"/>
        <v>0</v>
      </c>
      <c r="BE63" s="6">
        <f t="shared" si="56"/>
        <v>0</v>
      </c>
      <c r="BF63" s="40"/>
      <c r="BG63" s="45"/>
      <c r="BI63" s="41"/>
      <c r="BJ63" s="3">
        <f t="shared" si="57"/>
        <v>0</v>
      </c>
      <c r="BK63" s="6">
        <f t="shared" si="58"/>
        <v>0</v>
      </c>
      <c r="BL63" s="40"/>
      <c r="BM63" s="45"/>
      <c r="BO63" s="41"/>
      <c r="BP63" s="3">
        <f t="shared" si="59"/>
        <v>0</v>
      </c>
      <c r="BQ63" s="3">
        <f t="shared" si="60"/>
        <v>0</v>
      </c>
      <c r="BR63" s="6">
        <f t="shared" si="61"/>
        <v>0</v>
      </c>
      <c r="BS63" s="40"/>
      <c r="BT63" s="45"/>
      <c r="BV63" s="41"/>
      <c r="BW63" s="3">
        <f t="shared" si="62"/>
        <v>0</v>
      </c>
      <c r="BX63" s="6">
        <f t="shared" si="63"/>
        <v>0</v>
      </c>
      <c r="BY63" s="40"/>
      <c r="BZ63" s="45"/>
      <c r="CA63" s="2"/>
      <c r="CB63" s="74"/>
      <c r="CC63" s="3">
        <f t="shared" si="64"/>
        <v>0</v>
      </c>
      <c r="CD63" s="101">
        <f t="shared" si="65"/>
        <v>0</v>
      </c>
      <c r="CE63" s="40"/>
      <c r="CF63" s="45"/>
    </row>
    <row r="64" spans="1:84" ht="15.6" x14ac:dyDescent="0.3">
      <c r="A64">
        <v>59</v>
      </c>
      <c r="B64" s="86" t="s">
        <v>90</v>
      </c>
      <c r="C64" s="87">
        <v>12</v>
      </c>
      <c r="D64" s="93" t="s">
        <v>30</v>
      </c>
      <c r="E64" s="122" t="s">
        <v>134</v>
      </c>
      <c r="F64" s="122" t="s">
        <v>134</v>
      </c>
      <c r="H64" s="3">
        <f t="shared" si="34"/>
        <v>224.5</v>
      </c>
      <c r="I64" s="3">
        <f t="shared" si="35"/>
        <v>-2.25</v>
      </c>
      <c r="J64" s="3">
        <f t="shared" si="36"/>
        <v>-91.75</v>
      </c>
      <c r="L64" s="3">
        <f t="shared" si="66"/>
        <v>85.499999999999986</v>
      </c>
      <c r="M64" s="3">
        <f t="shared" si="66"/>
        <v>92.25</v>
      </c>
      <c r="N64" s="3">
        <f t="shared" si="66"/>
        <v>201.75</v>
      </c>
      <c r="P64" s="145">
        <f t="shared" si="37"/>
        <v>1025.9999999999998</v>
      </c>
      <c r="Q64" s="145">
        <f t="shared" si="38"/>
        <v>1107</v>
      </c>
      <c r="R64" s="145">
        <f t="shared" si="39"/>
        <v>2421</v>
      </c>
      <c r="T64" s="77">
        <v>2</v>
      </c>
      <c r="W64" s="68" t="s">
        <v>183</v>
      </c>
      <c r="X64" s="69" t="s">
        <v>185</v>
      </c>
      <c r="Y64" s="128">
        <v>44896</v>
      </c>
      <c r="AA64" s="74">
        <v>310</v>
      </c>
      <c r="AB64" s="52">
        <v>90</v>
      </c>
      <c r="AC64" s="52">
        <v>110</v>
      </c>
      <c r="AE64" s="108">
        <f t="shared" si="40"/>
        <v>3720</v>
      </c>
      <c r="AF64" s="109">
        <f t="shared" si="41"/>
        <v>1080</v>
      </c>
      <c r="AG64" s="101">
        <f t="shared" si="42"/>
        <v>1320</v>
      </c>
      <c r="AH64" s="21"/>
      <c r="AI64" s="74"/>
      <c r="AJ64" s="3">
        <f t="shared" si="43"/>
        <v>0</v>
      </c>
      <c r="AK64" s="3">
        <f t="shared" si="44"/>
        <v>0</v>
      </c>
      <c r="AL64" s="3">
        <f t="shared" si="45"/>
        <v>0</v>
      </c>
      <c r="AM64" s="101">
        <f t="shared" si="46"/>
        <v>0</v>
      </c>
      <c r="AN64" s="21"/>
      <c r="AO64" s="74">
        <v>75</v>
      </c>
      <c r="AP64" s="3">
        <f t="shared" si="47"/>
        <v>85.499999999999986</v>
      </c>
      <c r="AQ64" s="3">
        <f t="shared" si="48"/>
        <v>92.25</v>
      </c>
      <c r="AR64" s="3">
        <f t="shared" si="49"/>
        <v>201.75</v>
      </c>
      <c r="AS64" s="101">
        <f t="shared" si="50"/>
        <v>900</v>
      </c>
      <c r="AT64" s="40"/>
      <c r="AU64" s="45"/>
      <c r="AV64" s="40"/>
      <c r="AW64" s="74"/>
      <c r="AX64" s="3">
        <f t="shared" si="51"/>
        <v>0</v>
      </c>
      <c r="AY64" s="3">
        <f t="shared" si="52"/>
        <v>0</v>
      </c>
      <c r="AZ64" s="3">
        <f t="shared" si="53"/>
        <v>0</v>
      </c>
      <c r="BA64" s="101">
        <f t="shared" si="54"/>
        <v>0</v>
      </c>
      <c r="BB64" s="62"/>
      <c r="BC64" s="41"/>
      <c r="BD64" s="3">
        <f t="shared" si="55"/>
        <v>0</v>
      </c>
      <c r="BE64" s="6">
        <f t="shared" si="56"/>
        <v>0</v>
      </c>
      <c r="BF64" s="40"/>
      <c r="BG64" s="45"/>
      <c r="BI64" s="41"/>
      <c r="BJ64" s="3">
        <f t="shared" si="57"/>
        <v>0</v>
      </c>
      <c r="BK64" s="6">
        <f t="shared" si="58"/>
        <v>0</v>
      </c>
      <c r="BL64" s="40"/>
      <c r="BM64" s="45"/>
      <c r="BO64" s="41"/>
      <c r="BP64" s="3">
        <f t="shared" si="59"/>
        <v>0</v>
      </c>
      <c r="BQ64" s="3">
        <f t="shared" si="60"/>
        <v>0</v>
      </c>
      <c r="BR64" s="6">
        <f t="shared" si="61"/>
        <v>0</v>
      </c>
      <c r="BS64" s="40"/>
      <c r="BT64" s="45"/>
      <c r="BV64" s="41"/>
      <c r="BW64" s="3">
        <f t="shared" si="62"/>
        <v>0</v>
      </c>
      <c r="BX64" s="6">
        <f t="shared" si="63"/>
        <v>0</v>
      </c>
      <c r="BY64" s="40"/>
      <c r="BZ64" s="45"/>
      <c r="CA64" s="2"/>
      <c r="CB64" s="74"/>
      <c r="CC64" s="3">
        <f t="shared" si="64"/>
        <v>0</v>
      </c>
      <c r="CD64" s="101">
        <f t="shared" si="65"/>
        <v>0</v>
      </c>
      <c r="CE64" s="40"/>
      <c r="CF64" s="45"/>
    </row>
    <row r="65" spans="1:84" ht="15.6" x14ac:dyDescent="0.3">
      <c r="A65">
        <v>60</v>
      </c>
      <c r="B65" s="86" t="s">
        <v>91</v>
      </c>
      <c r="C65" s="87">
        <f>56/2.471</f>
        <v>22.662889518413596</v>
      </c>
      <c r="D65" s="93" t="s">
        <v>30</v>
      </c>
      <c r="E65" s="122" t="s">
        <v>133</v>
      </c>
      <c r="F65" s="100" t="s">
        <v>133</v>
      </c>
      <c r="H65" s="3">
        <f t="shared" si="34"/>
        <v>73.900000000000006</v>
      </c>
      <c r="I65" s="3">
        <f t="shared" si="35"/>
        <v>-2.2999999999999972</v>
      </c>
      <c r="J65" s="3">
        <f t="shared" si="36"/>
        <v>124</v>
      </c>
      <c r="L65" s="3">
        <f t="shared" si="66"/>
        <v>26.1</v>
      </c>
      <c r="M65" s="3">
        <f t="shared" si="66"/>
        <v>57.3</v>
      </c>
      <c r="N65" s="3">
        <f t="shared" si="66"/>
        <v>81</v>
      </c>
      <c r="P65" s="145">
        <f t="shared" si="37"/>
        <v>591.50141643059487</v>
      </c>
      <c r="Q65" s="145">
        <f t="shared" si="38"/>
        <v>1298.5835694050991</v>
      </c>
      <c r="R65" s="145">
        <f t="shared" si="39"/>
        <v>1835.6940509915014</v>
      </c>
      <c r="T65" s="77">
        <v>1</v>
      </c>
      <c r="W65" s="68" t="s">
        <v>184</v>
      </c>
      <c r="X65" s="69" t="s">
        <v>187</v>
      </c>
      <c r="Y65" s="136"/>
      <c r="AA65" s="74">
        <v>100</v>
      </c>
      <c r="AB65" s="52">
        <v>55</v>
      </c>
      <c r="AC65" s="52">
        <v>205</v>
      </c>
      <c r="AE65" s="108">
        <f t="shared" si="40"/>
        <v>2266.2889518413594</v>
      </c>
      <c r="AF65" s="109">
        <f t="shared" si="41"/>
        <v>1246.4589235127478</v>
      </c>
      <c r="AG65" s="101">
        <f t="shared" si="42"/>
        <v>4645.892351274787</v>
      </c>
      <c r="AH65" s="21"/>
      <c r="AI65" s="74">
        <v>30</v>
      </c>
      <c r="AJ65" s="3">
        <f t="shared" si="43"/>
        <v>26.1</v>
      </c>
      <c r="AK65" s="3">
        <f t="shared" si="44"/>
        <v>57.3</v>
      </c>
      <c r="AL65" s="3">
        <f t="shared" si="45"/>
        <v>81</v>
      </c>
      <c r="AM65" s="101">
        <f t="shared" si="46"/>
        <v>679.88668555240793</v>
      </c>
      <c r="AN65" s="21"/>
      <c r="AO65" s="74"/>
      <c r="AP65" s="3">
        <f t="shared" si="47"/>
        <v>0</v>
      </c>
      <c r="AQ65" s="3">
        <f t="shared" si="48"/>
        <v>0</v>
      </c>
      <c r="AR65" s="3">
        <f t="shared" si="49"/>
        <v>0</v>
      </c>
      <c r="AS65" s="101">
        <f t="shared" si="50"/>
        <v>0</v>
      </c>
      <c r="AT65" s="40"/>
      <c r="AU65" s="45"/>
      <c r="AV65" s="40"/>
      <c r="AW65" s="74"/>
      <c r="AX65" s="3">
        <f t="shared" si="51"/>
        <v>0</v>
      </c>
      <c r="AY65" s="3">
        <f t="shared" si="52"/>
        <v>0</v>
      </c>
      <c r="AZ65" s="3">
        <f t="shared" si="53"/>
        <v>0</v>
      </c>
      <c r="BA65" s="101">
        <f t="shared" si="54"/>
        <v>0</v>
      </c>
      <c r="BB65" s="62"/>
      <c r="BC65" s="41"/>
      <c r="BD65" s="3">
        <f t="shared" si="55"/>
        <v>0</v>
      </c>
      <c r="BE65" s="6">
        <f t="shared" si="56"/>
        <v>0</v>
      </c>
      <c r="BF65" s="40"/>
      <c r="BG65" s="45"/>
      <c r="BI65" s="41"/>
      <c r="BJ65" s="3">
        <f t="shared" si="57"/>
        <v>0</v>
      </c>
      <c r="BK65" s="6">
        <f t="shared" si="58"/>
        <v>0</v>
      </c>
      <c r="BL65" s="40"/>
      <c r="BM65" s="45"/>
      <c r="BO65" s="41"/>
      <c r="BP65" s="3">
        <f t="shared" si="59"/>
        <v>0</v>
      </c>
      <c r="BQ65" s="3">
        <f t="shared" si="60"/>
        <v>0</v>
      </c>
      <c r="BR65" s="6">
        <f t="shared" si="61"/>
        <v>0</v>
      </c>
      <c r="BS65" s="40"/>
      <c r="BT65" s="45"/>
      <c r="BV65" s="41"/>
      <c r="BW65" s="3">
        <f t="shared" si="62"/>
        <v>0</v>
      </c>
      <c r="BX65" s="6">
        <f t="shared" si="63"/>
        <v>0</v>
      </c>
      <c r="BY65" s="40"/>
      <c r="BZ65" s="45"/>
      <c r="CA65" s="2"/>
      <c r="CB65" s="74"/>
      <c r="CC65" s="3">
        <f t="shared" si="64"/>
        <v>0</v>
      </c>
      <c r="CD65" s="101">
        <f t="shared" si="65"/>
        <v>0</v>
      </c>
      <c r="CE65" s="40"/>
      <c r="CF65" s="45"/>
    </row>
    <row r="66" spans="1:84" ht="15.6" x14ac:dyDescent="0.3">
      <c r="A66">
        <v>61</v>
      </c>
      <c r="B66" s="86" t="s">
        <v>92</v>
      </c>
      <c r="C66" s="87">
        <v>18.27</v>
      </c>
      <c r="D66" s="93" t="s">
        <v>30</v>
      </c>
      <c r="E66" s="122" t="s">
        <v>134</v>
      </c>
      <c r="F66" s="100" t="s">
        <v>133</v>
      </c>
      <c r="H66" s="3">
        <f t="shared" si="34"/>
        <v>89.56</v>
      </c>
      <c r="I66" s="3">
        <f t="shared" si="35"/>
        <v>-2.9199999999999982</v>
      </c>
      <c r="J66" s="3">
        <f t="shared" si="36"/>
        <v>77.599999999999994</v>
      </c>
      <c r="L66" s="3">
        <f t="shared" ref="L66:N85" si="67">(SUMIF($AJ$5:$CD$5,L$5,$AJ66:$CD66))</f>
        <v>10.44</v>
      </c>
      <c r="M66" s="3">
        <f t="shared" si="67"/>
        <v>22.919999999999998</v>
      </c>
      <c r="N66" s="3">
        <f t="shared" si="67"/>
        <v>32.400000000000006</v>
      </c>
      <c r="P66" s="145">
        <f t="shared" si="37"/>
        <v>190.7388</v>
      </c>
      <c r="Q66" s="145">
        <f t="shared" si="38"/>
        <v>418.74839999999995</v>
      </c>
      <c r="R66" s="145">
        <f t="shared" si="39"/>
        <v>591.94800000000009</v>
      </c>
      <c r="T66" s="77">
        <v>1</v>
      </c>
      <c r="W66" s="68">
        <v>3</v>
      </c>
      <c r="X66" s="69">
        <v>3</v>
      </c>
      <c r="Y66" s="128">
        <v>44958</v>
      </c>
      <c r="AA66" s="74">
        <v>100</v>
      </c>
      <c r="AB66" s="52">
        <v>20</v>
      </c>
      <c r="AC66" s="52">
        <v>110</v>
      </c>
      <c r="AE66" s="108">
        <f t="shared" si="40"/>
        <v>1827</v>
      </c>
      <c r="AF66" s="109">
        <f t="shared" si="41"/>
        <v>365.4</v>
      </c>
      <c r="AG66" s="101">
        <f t="shared" si="42"/>
        <v>2009.7</v>
      </c>
      <c r="AH66" s="21"/>
      <c r="AI66" s="74">
        <v>12</v>
      </c>
      <c r="AJ66" s="3">
        <f t="shared" si="43"/>
        <v>10.44</v>
      </c>
      <c r="AK66" s="3">
        <f t="shared" si="44"/>
        <v>22.919999999999998</v>
      </c>
      <c r="AL66" s="3">
        <f t="shared" si="45"/>
        <v>32.400000000000006</v>
      </c>
      <c r="AM66" s="101">
        <f t="shared" si="46"/>
        <v>219.24</v>
      </c>
      <c r="AN66" s="21"/>
      <c r="AO66" s="74"/>
      <c r="AP66" s="3">
        <f t="shared" si="47"/>
        <v>0</v>
      </c>
      <c r="AQ66" s="3">
        <f t="shared" si="48"/>
        <v>0</v>
      </c>
      <c r="AR66" s="3">
        <f t="shared" si="49"/>
        <v>0</v>
      </c>
      <c r="AS66" s="101">
        <f t="shared" si="50"/>
        <v>0</v>
      </c>
      <c r="AT66" s="40"/>
      <c r="AU66" s="45"/>
      <c r="AV66" s="40"/>
      <c r="AW66" s="74"/>
      <c r="AX66" s="3">
        <f t="shared" si="51"/>
        <v>0</v>
      </c>
      <c r="AY66" s="3">
        <f t="shared" si="52"/>
        <v>0</v>
      </c>
      <c r="AZ66" s="3">
        <f t="shared" si="53"/>
        <v>0</v>
      </c>
      <c r="BA66" s="101">
        <f t="shared" si="54"/>
        <v>0</v>
      </c>
      <c r="BB66" s="62"/>
      <c r="BC66" s="41"/>
      <c r="BD66" s="3">
        <f t="shared" si="55"/>
        <v>0</v>
      </c>
      <c r="BE66" s="6">
        <f t="shared" si="56"/>
        <v>0</v>
      </c>
      <c r="BF66" s="40"/>
      <c r="BG66" s="45"/>
      <c r="BI66" s="41"/>
      <c r="BJ66" s="3">
        <f t="shared" si="57"/>
        <v>0</v>
      </c>
      <c r="BK66" s="6">
        <f t="shared" si="58"/>
        <v>0</v>
      </c>
      <c r="BL66" s="40"/>
      <c r="BM66" s="45"/>
      <c r="BO66" s="41"/>
      <c r="BP66" s="3">
        <f t="shared" si="59"/>
        <v>0</v>
      </c>
      <c r="BQ66" s="3">
        <f t="shared" si="60"/>
        <v>0</v>
      </c>
      <c r="BR66" s="6">
        <f t="shared" si="61"/>
        <v>0</v>
      </c>
      <c r="BS66" s="40"/>
      <c r="BT66" s="45"/>
      <c r="BV66" s="41"/>
      <c r="BW66" s="3">
        <f t="shared" si="62"/>
        <v>0</v>
      </c>
      <c r="BX66" s="6">
        <f t="shared" si="63"/>
        <v>0</v>
      </c>
      <c r="BY66" s="40"/>
      <c r="BZ66" s="45"/>
      <c r="CA66" s="2"/>
      <c r="CB66" s="74"/>
      <c r="CC66" s="3">
        <f t="shared" si="64"/>
        <v>0</v>
      </c>
      <c r="CD66" s="101">
        <f t="shared" si="65"/>
        <v>0</v>
      </c>
      <c r="CE66" s="40"/>
      <c r="CF66" s="45"/>
    </row>
    <row r="67" spans="1:84" ht="15.6" x14ac:dyDescent="0.3">
      <c r="A67">
        <v>62</v>
      </c>
      <c r="B67" s="86" t="s">
        <v>93</v>
      </c>
      <c r="C67" s="88">
        <v>3.56</v>
      </c>
      <c r="D67" s="93" t="s">
        <v>30</v>
      </c>
      <c r="E67" s="122" t="s">
        <v>137</v>
      </c>
      <c r="F67" s="100" t="s">
        <v>137</v>
      </c>
      <c r="H67" s="3">
        <f t="shared" si="34"/>
        <v>0</v>
      </c>
      <c r="I67" s="3">
        <f t="shared" si="35"/>
        <v>0</v>
      </c>
      <c r="J67" s="3">
        <f t="shared" si="36"/>
        <v>0</v>
      </c>
      <c r="L67" s="3">
        <f t="shared" si="67"/>
        <v>0</v>
      </c>
      <c r="M67" s="3">
        <f t="shared" si="67"/>
        <v>0</v>
      </c>
      <c r="N67" s="3">
        <f t="shared" si="67"/>
        <v>0</v>
      </c>
      <c r="P67" s="145">
        <f t="shared" si="37"/>
        <v>0</v>
      </c>
      <c r="Q67" s="145">
        <f t="shared" si="38"/>
        <v>0</v>
      </c>
      <c r="R67" s="145">
        <f t="shared" si="39"/>
        <v>0</v>
      </c>
      <c r="T67" s="77"/>
      <c r="W67" s="68">
        <v>3</v>
      </c>
      <c r="X67" s="69" t="s">
        <v>184</v>
      </c>
      <c r="Y67" s="128">
        <v>44866</v>
      </c>
      <c r="AA67" s="137"/>
      <c r="AB67" s="138"/>
      <c r="AC67" s="138"/>
      <c r="AE67" s="108">
        <f t="shared" si="40"/>
        <v>0</v>
      </c>
      <c r="AF67" s="109">
        <f t="shared" si="41"/>
        <v>0</v>
      </c>
      <c r="AG67" s="101">
        <f t="shared" si="42"/>
        <v>0</v>
      </c>
      <c r="AH67" s="21"/>
      <c r="AI67" s="74"/>
      <c r="AJ67" s="3">
        <f t="shared" si="43"/>
        <v>0</v>
      </c>
      <c r="AK67" s="3">
        <f t="shared" si="44"/>
        <v>0</v>
      </c>
      <c r="AL67" s="3">
        <f t="shared" si="45"/>
        <v>0</v>
      </c>
      <c r="AM67" s="101">
        <f t="shared" si="46"/>
        <v>0</v>
      </c>
      <c r="AN67" s="21"/>
      <c r="AO67" s="74"/>
      <c r="AP67" s="3">
        <f t="shared" si="47"/>
        <v>0</v>
      </c>
      <c r="AQ67" s="3">
        <f t="shared" si="48"/>
        <v>0</v>
      </c>
      <c r="AR67" s="3">
        <f t="shared" si="49"/>
        <v>0</v>
      </c>
      <c r="AS67" s="101">
        <f t="shared" si="50"/>
        <v>0</v>
      </c>
      <c r="AT67" s="40"/>
      <c r="AU67" s="45"/>
      <c r="AV67" s="40"/>
      <c r="AW67" s="74"/>
      <c r="AX67" s="3">
        <f t="shared" si="51"/>
        <v>0</v>
      </c>
      <c r="AY67" s="3">
        <f t="shared" si="52"/>
        <v>0</v>
      </c>
      <c r="AZ67" s="3">
        <f t="shared" si="53"/>
        <v>0</v>
      </c>
      <c r="BA67" s="101">
        <f t="shared" si="54"/>
        <v>0</v>
      </c>
      <c r="BB67" s="62"/>
      <c r="BC67" s="41"/>
      <c r="BD67" s="3">
        <f t="shared" si="55"/>
        <v>0</v>
      </c>
      <c r="BE67" s="6">
        <f t="shared" si="56"/>
        <v>0</v>
      </c>
      <c r="BF67" s="40"/>
      <c r="BG67" s="45"/>
      <c r="BI67" s="41"/>
      <c r="BJ67" s="3">
        <f t="shared" si="57"/>
        <v>0</v>
      </c>
      <c r="BK67" s="6">
        <f t="shared" si="58"/>
        <v>0</v>
      </c>
      <c r="BL67" s="40"/>
      <c r="BM67" s="45"/>
      <c r="BO67" s="41"/>
      <c r="BP67" s="3">
        <f t="shared" si="59"/>
        <v>0</v>
      </c>
      <c r="BQ67" s="3">
        <f t="shared" si="60"/>
        <v>0</v>
      </c>
      <c r="BR67" s="6">
        <f t="shared" si="61"/>
        <v>0</v>
      </c>
      <c r="BS67" s="40"/>
      <c r="BT67" s="45"/>
      <c r="BV67" s="41"/>
      <c r="BW67" s="3">
        <f t="shared" si="62"/>
        <v>0</v>
      </c>
      <c r="BX67" s="6">
        <f t="shared" si="63"/>
        <v>0</v>
      </c>
      <c r="BY67" s="40"/>
      <c r="BZ67" s="45"/>
      <c r="CA67" s="2"/>
      <c r="CB67" s="74"/>
      <c r="CC67" s="3">
        <f t="shared" si="64"/>
        <v>0</v>
      </c>
      <c r="CD67" s="101">
        <f t="shared" si="65"/>
        <v>0</v>
      </c>
      <c r="CE67" s="40"/>
      <c r="CF67" s="45"/>
    </row>
    <row r="68" spans="1:84" x14ac:dyDescent="0.3">
      <c r="A68">
        <v>63</v>
      </c>
      <c r="B68" s="85" t="s">
        <v>142</v>
      </c>
      <c r="C68">
        <v>11</v>
      </c>
      <c r="D68" s="85" t="s">
        <v>141</v>
      </c>
      <c r="E68" s="124" t="s">
        <v>3</v>
      </c>
      <c r="F68" s="100" t="s">
        <v>3</v>
      </c>
      <c r="H68" s="3">
        <f t="shared" si="34"/>
        <v>0</v>
      </c>
      <c r="I68" s="3">
        <f t="shared" si="35"/>
        <v>0</v>
      </c>
      <c r="J68" s="3">
        <f t="shared" si="36"/>
        <v>225</v>
      </c>
      <c r="L68" s="3">
        <f t="shared" si="67"/>
        <v>0</v>
      </c>
      <c r="M68" s="3">
        <f t="shared" si="67"/>
        <v>0</v>
      </c>
      <c r="N68" s="3">
        <f t="shared" si="67"/>
        <v>0</v>
      </c>
      <c r="P68" s="145">
        <f t="shared" si="37"/>
        <v>0</v>
      </c>
      <c r="Q68" s="145">
        <f t="shared" si="38"/>
        <v>0</v>
      </c>
      <c r="R68" s="145">
        <f t="shared" si="39"/>
        <v>0</v>
      </c>
      <c r="T68" s="77"/>
      <c r="W68" s="68">
        <v>4</v>
      </c>
      <c r="X68" s="69">
        <v>2</v>
      </c>
      <c r="Y68" s="136"/>
      <c r="AA68" s="74">
        <v>0</v>
      </c>
      <c r="AB68" s="52">
        <v>0</v>
      </c>
      <c r="AC68" s="52">
        <v>225</v>
      </c>
      <c r="AE68" s="108">
        <f t="shared" si="40"/>
        <v>0</v>
      </c>
      <c r="AF68" s="109">
        <f t="shared" si="41"/>
        <v>0</v>
      </c>
      <c r="AG68" s="101">
        <f t="shared" si="42"/>
        <v>2475</v>
      </c>
      <c r="AH68" s="21"/>
      <c r="AI68" s="74"/>
      <c r="AJ68" s="3">
        <f t="shared" si="43"/>
        <v>0</v>
      </c>
      <c r="AK68" s="3">
        <f t="shared" si="44"/>
        <v>0</v>
      </c>
      <c r="AL68" s="3">
        <f t="shared" si="45"/>
        <v>0</v>
      </c>
      <c r="AM68" s="101">
        <f t="shared" si="46"/>
        <v>0</v>
      </c>
      <c r="AN68" s="21"/>
      <c r="AO68" s="74"/>
      <c r="AP68" s="3">
        <f t="shared" si="47"/>
        <v>0</v>
      </c>
      <c r="AQ68" s="3">
        <f t="shared" si="48"/>
        <v>0</v>
      </c>
      <c r="AR68" s="3">
        <f t="shared" si="49"/>
        <v>0</v>
      </c>
      <c r="AS68" s="101">
        <f t="shared" si="50"/>
        <v>0</v>
      </c>
      <c r="AT68" s="40"/>
      <c r="AU68" s="45"/>
      <c r="AV68" s="40"/>
      <c r="AW68" s="74"/>
      <c r="AX68" s="3">
        <f t="shared" si="51"/>
        <v>0</v>
      </c>
      <c r="AY68" s="3">
        <f t="shared" si="52"/>
        <v>0</v>
      </c>
      <c r="AZ68" s="3">
        <f t="shared" si="53"/>
        <v>0</v>
      </c>
      <c r="BA68" s="101">
        <f t="shared" si="54"/>
        <v>0</v>
      </c>
      <c r="BB68" s="62"/>
      <c r="BC68" s="41"/>
      <c r="BD68" s="3">
        <f t="shared" si="55"/>
        <v>0</v>
      </c>
      <c r="BE68" s="6">
        <f t="shared" si="56"/>
        <v>0</v>
      </c>
      <c r="BF68" s="40"/>
      <c r="BG68" s="45"/>
      <c r="BI68" s="41"/>
      <c r="BJ68" s="3">
        <f t="shared" si="57"/>
        <v>0</v>
      </c>
      <c r="BK68" s="6">
        <f t="shared" si="58"/>
        <v>0</v>
      </c>
      <c r="BL68" s="40"/>
      <c r="BM68" s="45"/>
      <c r="BO68" s="41"/>
      <c r="BP68" s="3">
        <f t="shared" si="59"/>
        <v>0</v>
      </c>
      <c r="BQ68" s="3">
        <f t="shared" si="60"/>
        <v>0</v>
      </c>
      <c r="BR68" s="6">
        <f t="shared" si="61"/>
        <v>0</v>
      </c>
      <c r="BS68" s="40"/>
      <c r="BT68" s="45"/>
      <c r="BV68" s="41"/>
      <c r="BW68" s="3">
        <f t="shared" si="62"/>
        <v>0</v>
      </c>
      <c r="BX68" s="6">
        <f t="shared" si="63"/>
        <v>0</v>
      </c>
      <c r="BY68" s="40"/>
      <c r="BZ68" s="45"/>
      <c r="CA68" s="2"/>
      <c r="CB68" s="74"/>
      <c r="CC68" s="3">
        <f t="shared" si="64"/>
        <v>0</v>
      </c>
      <c r="CD68" s="101">
        <f t="shared" si="65"/>
        <v>0</v>
      </c>
      <c r="CE68" s="40"/>
      <c r="CF68" s="45"/>
    </row>
    <row r="69" spans="1:84" x14ac:dyDescent="0.3">
      <c r="A69">
        <v>64</v>
      </c>
      <c r="B69" s="85" t="s">
        <v>143</v>
      </c>
      <c r="C69">
        <v>9.1</v>
      </c>
      <c r="D69" s="85" t="s">
        <v>141</v>
      </c>
      <c r="E69" s="124" t="s">
        <v>181</v>
      </c>
      <c r="F69" s="100" t="s">
        <v>3</v>
      </c>
      <c r="H69" s="3">
        <f t="shared" si="34"/>
        <v>-16.2</v>
      </c>
      <c r="I69" s="3">
        <f t="shared" si="35"/>
        <v>73.599999999999994</v>
      </c>
      <c r="J69" s="3">
        <f t="shared" si="36"/>
        <v>71.199999999999989</v>
      </c>
      <c r="L69" s="3">
        <f t="shared" si="67"/>
        <v>16.2</v>
      </c>
      <c r="M69" s="3">
        <f t="shared" si="67"/>
        <v>86.4</v>
      </c>
      <c r="N69" s="3">
        <f t="shared" si="67"/>
        <v>253.8</v>
      </c>
      <c r="P69" s="145">
        <f t="shared" si="37"/>
        <v>147.41999999999999</v>
      </c>
      <c r="Q69" s="145">
        <f t="shared" si="38"/>
        <v>786.24</v>
      </c>
      <c r="R69" s="145">
        <f t="shared" si="39"/>
        <v>2309.58</v>
      </c>
      <c r="T69" s="77"/>
      <c r="W69" s="68">
        <v>2</v>
      </c>
      <c r="X69" s="69">
        <v>1</v>
      </c>
      <c r="Y69" s="136"/>
      <c r="AA69" s="74">
        <v>0</v>
      </c>
      <c r="AB69" s="52">
        <v>160</v>
      </c>
      <c r="AC69" s="52">
        <v>325</v>
      </c>
      <c r="AE69" s="108">
        <f t="shared" si="40"/>
        <v>0</v>
      </c>
      <c r="AF69" s="109">
        <f t="shared" si="41"/>
        <v>1456</v>
      </c>
      <c r="AG69" s="101">
        <f t="shared" si="42"/>
        <v>2957.5</v>
      </c>
      <c r="AH69" s="21"/>
      <c r="AI69" s="74"/>
      <c r="AJ69" s="3">
        <f t="shared" si="43"/>
        <v>0</v>
      </c>
      <c r="AK69" s="3">
        <f t="shared" si="44"/>
        <v>0</v>
      </c>
      <c r="AL69" s="3">
        <f t="shared" si="45"/>
        <v>0</v>
      </c>
      <c r="AM69" s="101">
        <f t="shared" si="46"/>
        <v>0</v>
      </c>
      <c r="AN69" s="21"/>
      <c r="AO69" s="74"/>
      <c r="AP69" s="3">
        <f t="shared" si="47"/>
        <v>0</v>
      </c>
      <c r="AQ69" s="3">
        <f t="shared" si="48"/>
        <v>0</v>
      </c>
      <c r="AR69" s="3">
        <f t="shared" si="49"/>
        <v>0</v>
      </c>
      <c r="AS69" s="101">
        <f t="shared" si="50"/>
        <v>0</v>
      </c>
      <c r="AT69" s="40"/>
      <c r="AU69" s="45"/>
      <c r="AV69" s="40"/>
      <c r="AW69" s="74">
        <v>27</v>
      </c>
      <c r="AX69" s="3">
        <f t="shared" si="51"/>
        <v>16.2</v>
      </c>
      <c r="AY69" s="3">
        <f t="shared" si="52"/>
        <v>86.4</v>
      </c>
      <c r="AZ69" s="3">
        <f t="shared" si="53"/>
        <v>253.8</v>
      </c>
      <c r="BA69" s="101">
        <f t="shared" si="54"/>
        <v>245.7</v>
      </c>
      <c r="BB69" s="62"/>
      <c r="BC69" s="41"/>
      <c r="BD69" s="3">
        <f t="shared" si="55"/>
        <v>0</v>
      </c>
      <c r="BE69" s="6">
        <f t="shared" si="56"/>
        <v>2235.87</v>
      </c>
      <c r="BF69" s="40"/>
      <c r="BG69" s="45"/>
      <c r="BI69" s="41"/>
      <c r="BJ69" s="3">
        <f t="shared" si="57"/>
        <v>0</v>
      </c>
      <c r="BK69" s="6">
        <f t="shared" si="58"/>
        <v>0</v>
      </c>
      <c r="BL69" s="40"/>
      <c r="BM69" s="45"/>
      <c r="BO69" s="41"/>
      <c r="BP69" s="3">
        <f t="shared" si="59"/>
        <v>0</v>
      </c>
      <c r="BQ69" s="3">
        <f t="shared" si="60"/>
        <v>0</v>
      </c>
      <c r="BR69" s="6">
        <f t="shared" si="61"/>
        <v>0</v>
      </c>
      <c r="BS69" s="40"/>
      <c r="BT69" s="45"/>
      <c r="BV69" s="41"/>
      <c r="BW69" s="3">
        <f t="shared" si="62"/>
        <v>0</v>
      </c>
      <c r="BX69" s="6">
        <f t="shared" si="63"/>
        <v>0</v>
      </c>
      <c r="BY69" s="40"/>
      <c r="BZ69" s="45"/>
      <c r="CA69" s="2"/>
      <c r="CB69" s="74"/>
      <c r="CC69" s="3">
        <f t="shared" si="64"/>
        <v>0</v>
      </c>
      <c r="CD69" s="101">
        <f t="shared" si="65"/>
        <v>0</v>
      </c>
      <c r="CE69" s="40"/>
      <c r="CF69" s="45"/>
    </row>
    <row r="70" spans="1:84" ht="15.6" x14ac:dyDescent="0.3">
      <c r="A70">
        <v>65</v>
      </c>
      <c r="B70" s="85" t="s">
        <v>151</v>
      </c>
      <c r="C70">
        <v>24.32</v>
      </c>
      <c r="D70" s="85" t="s">
        <v>141</v>
      </c>
      <c r="E70" s="122" t="s">
        <v>133</v>
      </c>
      <c r="F70" s="122" t="s">
        <v>138</v>
      </c>
      <c r="H70" s="3">
        <f t="shared" ref="H70:H101" si="68">AA70-L70</f>
        <v>220</v>
      </c>
      <c r="I70" s="3">
        <f t="shared" ref="I70:I101" si="69">AB70-M70</f>
        <v>0</v>
      </c>
      <c r="J70" s="3">
        <f t="shared" ref="J70:J101" si="70">AC70-N70</f>
        <v>70</v>
      </c>
      <c r="L70" s="3">
        <f t="shared" si="67"/>
        <v>0</v>
      </c>
      <c r="M70" s="3">
        <f t="shared" si="67"/>
        <v>0</v>
      </c>
      <c r="N70" s="3">
        <f t="shared" si="67"/>
        <v>0</v>
      </c>
      <c r="P70" s="145">
        <f t="shared" ref="P70:P101" si="71">L70*$C70</f>
        <v>0</v>
      </c>
      <c r="Q70" s="145">
        <f t="shared" ref="Q70:Q101" si="72">M70*$C70</f>
        <v>0</v>
      </c>
      <c r="R70" s="145">
        <f t="shared" ref="R70:R101" si="73">N70*$C70</f>
        <v>0</v>
      </c>
      <c r="T70" s="77">
        <v>1</v>
      </c>
      <c r="W70" s="68">
        <v>4</v>
      </c>
      <c r="X70" s="69">
        <v>2</v>
      </c>
      <c r="Y70" s="136"/>
      <c r="AA70" s="74">
        <v>220</v>
      </c>
      <c r="AB70" s="52">
        <v>0</v>
      </c>
      <c r="AC70" s="52">
        <v>70</v>
      </c>
      <c r="AE70" s="108">
        <f t="shared" ref="AE70:AE101" si="74">AA70*C70</f>
        <v>5350.4</v>
      </c>
      <c r="AF70" s="109">
        <f t="shared" ref="AF70:AF101" si="75">AB70*C70</f>
        <v>0</v>
      </c>
      <c r="AG70" s="101">
        <f t="shared" ref="AG70:AG101" si="76">AC70*C70</f>
        <v>1702.4</v>
      </c>
      <c r="AH70" s="21"/>
      <c r="AI70" s="74"/>
      <c r="AJ70" s="3">
        <f t="shared" ref="AJ70:AJ101" si="77">AI70*$AJ$4</f>
        <v>0</v>
      </c>
      <c r="AK70" s="3">
        <f t="shared" ref="AK70:AK101" si="78">AI70*$AK$4</f>
        <v>0</v>
      </c>
      <c r="AL70" s="3">
        <f t="shared" ref="AL70:AL101" si="79">AI70*$AL$4</f>
        <v>0</v>
      </c>
      <c r="AM70" s="101">
        <f t="shared" ref="AM70:AM101" si="80">AI70*C70</f>
        <v>0</v>
      </c>
      <c r="AN70" s="21"/>
      <c r="AO70" s="74"/>
      <c r="AP70" s="3">
        <f t="shared" ref="AP70:AP101" si="81">AO70*$AP$4</f>
        <v>0</v>
      </c>
      <c r="AQ70" s="3">
        <f t="shared" ref="AQ70:AQ101" si="82">AO70*$AQ$4</f>
        <v>0</v>
      </c>
      <c r="AR70" s="3">
        <f t="shared" ref="AR70:AR101" si="83">AO70*$AR$4</f>
        <v>0</v>
      </c>
      <c r="AS70" s="101">
        <f t="shared" ref="AS70:AS101" si="84">AO70*$C70</f>
        <v>0</v>
      </c>
      <c r="AT70" s="40"/>
      <c r="AU70" s="45"/>
      <c r="AV70" s="40"/>
      <c r="AW70" s="74"/>
      <c r="AX70" s="3">
        <f t="shared" ref="AX70:AX101" si="85">AW70*$AX$4</f>
        <v>0</v>
      </c>
      <c r="AY70" s="3">
        <f t="shared" ref="AY70:AY101" si="86">AW70*$AY$4</f>
        <v>0</v>
      </c>
      <c r="AZ70" s="3">
        <f t="shared" ref="AZ70:AZ101" si="87">AW70*$AZ$4</f>
        <v>0</v>
      </c>
      <c r="BA70" s="101">
        <f t="shared" ref="BA70:BA101" si="88">AW70*$C70</f>
        <v>0</v>
      </c>
      <c r="BB70" s="62"/>
      <c r="BC70" s="41"/>
      <c r="BD70" s="3">
        <f t="shared" ref="BD70:BD101" si="89">BC70*$BD$4</f>
        <v>0</v>
      </c>
      <c r="BE70" s="6">
        <f t="shared" ref="BE70:BE101" si="90">BA70*$C70</f>
        <v>0</v>
      </c>
      <c r="BF70" s="40"/>
      <c r="BG70" s="45"/>
      <c r="BI70" s="41"/>
      <c r="BJ70" s="3">
        <f t="shared" ref="BJ70:BJ101" si="91">BI70*$BJ$4</f>
        <v>0</v>
      </c>
      <c r="BK70" s="6">
        <f t="shared" ref="BK70:BK101" si="92">BH70*$C70</f>
        <v>0</v>
      </c>
      <c r="BL70" s="40"/>
      <c r="BM70" s="45"/>
      <c r="BO70" s="41"/>
      <c r="BP70" s="3">
        <f t="shared" ref="BP70:BP101" si="93">BO70*$BP$4</f>
        <v>0</v>
      </c>
      <c r="BQ70" s="3">
        <f t="shared" ref="BQ70:BQ101" si="94">BO70*$BQ$4</f>
        <v>0</v>
      </c>
      <c r="BR70" s="6">
        <f t="shared" ref="BR70:BR101" si="95">BO70*$C70</f>
        <v>0</v>
      </c>
      <c r="BS70" s="40"/>
      <c r="BT70" s="45"/>
      <c r="BV70" s="41"/>
      <c r="BW70" s="3">
        <f t="shared" ref="BW70:BW101" si="96">BV70*$BW$4</f>
        <v>0</v>
      </c>
      <c r="BX70" s="6">
        <f t="shared" ref="BX70:BX101" si="97">BV70*$C70</f>
        <v>0</v>
      </c>
      <c r="BY70" s="40"/>
      <c r="BZ70" s="45"/>
      <c r="CA70" s="2"/>
      <c r="CB70" s="74"/>
      <c r="CC70" s="3">
        <f t="shared" ref="CC70:CC101" si="98">CB70*$CC$4</f>
        <v>0</v>
      </c>
      <c r="CD70" s="101">
        <f t="shared" ref="CD70:CD101" si="99">CB70*$C70</f>
        <v>0</v>
      </c>
      <c r="CE70" s="40"/>
      <c r="CF70" s="45"/>
    </row>
    <row r="71" spans="1:84" ht="15.6" x14ac:dyDescent="0.3">
      <c r="A71">
        <v>66</v>
      </c>
      <c r="B71" s="85" t="s">
        <v>152</v>
      </c>
      <c r="C71">
        <v>15.14</v>
      </c>
      <c r="D71" s="85" t="s">
        <v>141</v>
      </c>
      <c r="E71" s="122" t="s">
        <v>134</v>
      </c>
      <c r="F71" s="100" t="s">
        <v>134</v>
      </c>
      <c r="H71" s="3">
        <f t="shared" si="68"/>
        <v>224.5</v>
      </c>
      <c r="I71" s="3">
        <f t="shared" si="69"/>
        <v>-2.25</v>
      </c>
      <c r="J71" s="3">
        <f t="shared" si="70"/>
        <v>53.25</v>
      </c>
      <c r="L71" s="3">
        <f t="shared" si="67"/>
        <v>85.499999999999986</v>
      </c>
      <c r="M71" s="3">
        <f t="shared" si="67"/>
        <v>92.25</v>
      </c>
      <c r="N71" s="3">
        <f t="shared" si="67"/>
        <v>201.75</v>
      </c>
      <c r="P71" s="145">
        <f t="shared" si="71"/>
        <v>1294.4699999999998</v>
      </c>
      <c r="Q71" s="145">
        <f t="shared" si="72"/>
        <v>1396.665</v>
      </c>
      <c r="R71" s="145">
        <f t="shared" si="73"/>
        <v>3054.4949999999999</v>
      </c>
      <c r="T71" s="77"/>
      <c r="W71" s="68">
        <v>2</v>
      </c>
      <c r="X71" s="69">
        <v>2</v>
      </c>
      <c r="Y71" s="136"/>
      <c r="AA71" s="74">
        <v>310</v>
      </c>
      <c r="AB71" s="52">
        <v>90</v>
      </c>
      <c r="AC71" s="52">
        <v>255</v>
      </c>
      <c r="AE71" s="108">
        <f t="shared" si="74"/>
        <v>4693.4000000000005</v>
      </c>
      <c r="AF71" s="109">
        <f t="shared" si="75"/>
        <v>1362.6000000000001</v>
      </c>
      <c r="AG71" s="101">
        <f t="shared" si="76"/>
        <v>3860.7000000000003</v>
      </c>
      <c r="AH71" s="21"/>
      <c r="AI71" s="74"/>
      <c r="AJ71" s="3">
        <f t="shared" si="77"/>
        <v>0</v>
      </c>
      <c r="AK71" s="3">
        <f t="shared" si="78"/>
        <v>0</v>
      </c>
      <c r="AL71" s="3">
        <f t="shared" si="79"/>
        <v>0</v>
      </c>
      <c r="AM71" s="101">
        <f t="shared" si="80"/>
        <v>0</v>
      </c>
      <c r="AN71" s="21"/>
      <c r="AO71" s="74">
        <v>75</v>
      </c>
      <c r="AP71" s="3">
        <f t="shared" si="81"/>
        <v>85.499999999999986</v>
      </c>
      <c r="AQ71" s="3">
        <f t="shared" si="82"/>
        <v>92.25</v>
      </c>
      <c r="AR71" s="3">
        <f t="shared" si="83"/>
        <v>201.75</v>
      </c>
      <c r="AS71" s="101">
        <f t="shared" si="84"/>
        <v>1135.5</v>
      </c>
      <c r="AT71" s="40"/>
      <c r="AU71" s="45"/>
      <c r="AV71" s="40"/>
      <c r="AW71" s="74"/>
      <c r="AX71" s="3">
        <f t="shared" si="85"/>
        <v>0</v>
      </c>
      <c r="AY71" s="3">
        <f t="shared" si="86"/>
        <v>0</v>
      </c>
      <c r="AZ71" s="3">
        <f t="shared" si="87"/>
        <v>0</v>
      </c>
      <c r="BA71" s="101">
        <f t="shared" si="88"/>
        <v>0</v>
      </c>
      <c r="BB71" s="62"/>
      <c r="BC71" s="41"/>
      <c r="BD71" s="3">
        <f t="shared" si="89"/>
        <v>0</v>
      </c>
      <c r="BE71" s="6">
        <f t="shared" si="90"/>
        <v>0</v>
      </c>
      <c r="BF71" s="40"/>
      <c r="BG71" s="45"/>
      <c r="BI71" s="41"/>
      <c r="BJ71" s="3">
        <f t="shared" si="91"/>
        <v>0</v>
      </c>
      <c r="BK71" s="6">
        <f t="shared" si="92"/>
        <v>0</v>
      </c>
      <c r="BL71" s="40"/>
      <c r="BM71" s="45"/>
      <c r="BO71" s="41"/>
      <c r="BP71" s="3">
        <f t="shared" si="93"/>
        <v>0</v>
      </c>
      <c r="BQ71" s="3">
        <f t="shared" si="94"/>
        <v>0</v>
      </c>
      <c r="BR71" s="6">
        <f t="shared" si="95"/>
        <v>0</v>
      </c>
      <c r="BS71" s="40"/>
      <c r="BT71" s="45"/>
      <c r="BV71" s="41"/>
      <c r="BW71" s="3">
        <f t="shared" si="96"/>
        <v>0</v>
      </c>
      <c r="BX71" s="6">
        <f t="shared" si="97"/>
        <v>0</v>
      </c>
      <c r="BY71" s="40"/>
      <c r="BZ71" s="45"/>
      <c r="CA71" s="2"/>
      <c r="CB71" s="74"/>
      <c r="CC71" s="3">
        <f t="shared" si="98"/>
        <v>0</v>
      </c>
      <c r="CD71" s="101">
        <f t="shared" si="99"/>
        <v>0</v>
      </c>
      <c r="CE71" s="40"/>
      <c r="CF71" s="45"/>
    </row>
    <row r="72" spans="1:84" ht="15.6" x14ac:dyDescent="0.3">
      <c r="A72">
        <v>67</v>
      </c>
      <c r="B72" s="85" t="s">
        <v>153</v>
      </c>
      <c r="C72">
        <v>19</v>
      </c>
      <c r="D72" s="85" t="s">
        <v>141</v>
      </c>
      <c r="E72" s="124" t="s">
        <v>133</v>
      </c>
      <c r="F72" s="122" t="s">
        <v>138</v>
      </c>
      <c r="H72" s="3">
        <f t="shared" si="68"/>
        <v>220</v>
      </c>
      <c r="I72" s="3">
        <f t="shared" si="69"/>
        <v>0</v>
      </c>
      <c r="J72" s="3">
        <f t="shared" si="70"/>
        <v>0</v>
      </c>
      <c r="L72" s="3">
        <f t="shared" si="67"/>
        <v>0</v>
      </c>
      <c r="M72" s="3">
        <f t="shared" si="67"/>
        <v>0</v>
      </c>
      <c r="N72" s="3">
        <f t="shared" si="67"/>
        <v>0</v>
      </c>
      <c r="P72" s="145">
        <f t="shared" si="71"/>
        <v>0</v>
      </c>
      <c r="Q72" s="145">
        <f t="shared" si="72"/>
        <v>0</v>
      </c>
      <c r="R72" s="145">
        <f t="shared" si="73"/>
        <v>0</v>
      </c>
      <c r="T72" s="77">
        <v>1</v>
      </c>
      <c r="W72" s="68">
        <v>5</v>
      </c>
      <c r="X72" s="69">
        <v>3</v>
      </c>
      <c r="Y72" s="136"/>
      <c r="AA72" s="74">
        <v>220</v>
      </c>
      <c r="AB72" s="52">
        <v>0</v>
      </c>
      <c r="AC72" s="52">
        <v>0</v>
      </c>
      <c r="AE72" s="108">
        <f t="shared" si="74"/>
        <v>4180</v>
      </c>
      <c r="AF72" s="109">
        <f t="shared" si="75"/>
        <v>0</v>
      </c>
      <c r="AG72" s="101">
        <f t="shared" si="76"/>
        <v>0</v>
      </c>
      <c r="AH72" s="21"/>
      <c r="AI72" s="74"/>
      <c r="AJ72" s="3">
        <f t="shared" si="77"/>
        <v>0</v>
      </c>
      <c r="AK72" s="3">
        <f t="shared" si="78"/>
        <v>0</v>
      </c>
      <c r="AL72" s="3">
        <f t="shared" si="79"/>
        <v>0</v>
      </c>
      <c r="AM72" s="101">
        <f t="shared" si="80"/>
        <v>0</v>
      </c>
      <c r="AN72" s="21"/>
      <c r="AO72" s="74"/>
      <c r="AP72" s="3">
        <f t="shared" si="81"/>
        <v>0</v>
      </c>
      <c r="AQ72" s="3">
        <f t="shared" si="82"/>
        <v>0</v>
      </c>
      <c r="AR72" s="3">
        <f t="shared" si="83"/>
        <v>0</v>
      </c>
      <c r="AS72" s="101">
        <f t="shared" si="84"/>
        <v>0</v>
      </c>
      <c r="AT72" s="40"/>
      <c r="AU72" s="45"/>
      <c r="AV72" s="40"/>
      <c r="AW72" s="74"/>
      <c r="AX72" s="3">
        <f t="shared" si="85"/>
        <v>0</v>
      </c>
      <c r="AY72" s="3">
        <f t="shared" si="86"/>
        <v>0</v>
      </c>
      <c r="AZ72" s="3">
        <f t="shared" si="87"/>
        <v>0</v>
      </c>
      <c r="BA72" s="101">
        <f t="shared" si="88"/>
        <v>0</v>
      </c>
      <c r="BB72" s="62"/>
      <c r="BC72" s="41"/>
      <c r="BD72" s="3">
        <f t="shared" si="89"/>
        <v>0</v>
      </c>
      <c r="BE72" s="6">
        <f t="shared" si="90"/>
        <v>0</v>
      </c>
      <c r="BF72" s="40"/>
      <c r="BG72" s="45"/>
      <c r="BI72" s="41"/>
      <c r="BJ72" s="3">
        <f t="shared" si="91"/>
        <v>0</v>
      </c>
      <c r="BK72" s="6">
        <f t="shared" si="92"/>
        <v>0</v>
      </c>
      <c r="BL72" s="40"/>
      <c r="BM72" s="45"/>
      <c r="BO72" s="41"/>
      <c r="BP72" s="3">
        <f t="shared" si="93"/>
        <v>0</v>
      </c>
      <c r="BQ72" s="3">
        <f t="shared" si="94"/>
        <v>0</v>
      </c>
      <c r="BR72" s="6">
        <f t="shared" si="95"/>
        <v>0</v>
      </c>
      <c r="BS72" s="40"/>
      <c r="BT72" s="45"/>
      <c r="BV72" s="41"/>
      <c r="BW72" s="3">
        <f t="shared" si="96"/>
        <v>0</v>
      </c>
      <c r="BX72" s="6">
        <f t="shared" si="97"/>
        <v>0</v>
      </c>
      <c r="BY72" s="40"/>
      <c r="BZ72" s="45"/>
      <c r="CA72" s="2"/>
      <c r="CB72" s="74"/>
      <c r="CC72" s="3">
        <f t="shared" si="98"/>
        <v>0</v>
      </c>
      <c r="CD72" s="101">
        <f t="shared" si="99"/>
        <v>0</v>
      </c>
      <c r="CE72" s="40"/>
      <c r="CF72" s="45"/>
    </row>
    <row r="73" spans="1:84" x14ac:dyDescent="0.3">
      <c r="A73">
        <v>68</v>
      </c>
      <c r="B73" s="85" t="s">
        <v>154</v>
      </c>
      <c r="C73">
        <v>41.27</v>
      </c>
      <c r="D73" s="85" t="s">
        <v>141</v>
      </c>
      <c r="E73" s="124" t="s">
        <v>135</v>
      </c>
      <c r="F73" s="100" t="s">
        <v>133</v>
      </c>
      <c r="H73" s="3">
        <f t="shared" si="68"/>
        <v>-34.5</v>
      </c>
      <c r="I73" s="3">
        <f t="shared" si="69"/>
        <v>-1.6499999999999915</v>
      </c>
      <c r="J73" s="3">
        <f t="shared" si="70"/>
        <v>-24.349999999999994</v>
      </c>
      <c r="L73" s="3">
        <f t="shared" si="67"/>
        <v>34.5</v>
      </c>
      <c r="M73" s="3">
        <f t="shared" si="67"/>
        <v>56.649999999999991</v>
      </c>
      <c r="N73" s="3">
        <f t="shared" si="67"/>
        <v>94.35</v>
      </c>
      <c r="P73" s="145">
        <f t="shared" si="71"/>
        <v>1423.8150000000001</v>
      </c>
      <c r="Q73" s="145">
        <f t="shared" si="72"/>
        <v>2337.9454999999998</v>
      </c>
      <c r="R73" s="145">
        <f t="shared" si="73"/>
        <v>3893.8245000000002</v>
      </c>
      <c r="T73" s="77">
        <v>1</v>
      </c>
      <c r="W73" s="134">
        <v>2</v>
      </c>
      <c r="X73" s="135" t="s">
        <v>183</v>
      </c>
      <c r="Y73" s="136"/>
      <c r="AA73" s="137"/>
      <c r="AB73" s="138">
        <v>55</v>
      </c>
      <c r="AC73" s="138">
        <v>70</v>
      </c>
      <c r="AE73" s="108">
        <f t="shared" si="74"/>
        <v>0</v>
      </c>
      <c r="AF73" s="109">
        <f t="shared" si="75"/>
        <v>2269.8500000000004</v>
      </c>
      <c r="AG73" s="101">
        <f t="shared" si="76"/>
        <v>2888.9</v>
      </c>
      <c r="AH73" s="21"/>
      <c r="AI73" s="74">
        <v>20</v>
      </c>
      <c r="AJ73" s="3">
        <f t="shared" si="77"/>
        <v>17.399999999999999</v>
      </c>
      <c r="AK73" s="3">
        <f t="shared" si="78"/>
        <v>38.199999999999996</v>
      </c>
      <c r="AL73" s="3">
        <f t="shared" si="79"/>
        <v>54</v>
      </c>
      <c r="AM73" s="101">
        <f t="shared" si="80"/>
        <v>825.40000000000009</v>
      </c>
      <c r="AN73" s="21"/>
      <c r="AO73" s="74">
        <v>15</v>
      </c>
      <c r="AP73" s="3">
        <f t="shared" si="81"/>
        <v>17.099999999999998</v>
      </c>
      <c r="AQ73" s="3">
        <f t="shared" si="82"/>
        <v>18.45</v>
      </c>
      <c r="AR73" s="3">
        <f t="shared" si="83"/>
        <v>40.35</v>
      </c>
      <c r="AS73" s="101">
        <f t="shared" si="84"/>
        <v>619.05000000000007</v>
      </c>
      <c r="AT73" s="40"/>
      <c r="AU73" s="45"/>
      <c r="AV73" s="40"/>
      <c r="AW73" s="74"/>
      <c r="AX73" s="3">
        <f t="shared" si="85"/>
        <v>0</v>
      </c>
      <c r="AY73" s="3">
        <f t="shared" si="86"/>
        <v>0</v>
      </c>
      <c r="AZ73" s="3">
        <f t="shared" si="87"/>
        <v>0</v>
      </c>
      <c r="BA73" s="101">
        <f t="shared" si="88"/>
        <v>0</v>
      </c>
      <c r="BB73" s="62"/>
      <c r="BC73" s="41"/>
      <c r="BD73" s="3">
        <f t="shared" si="89"/>
        <v>0</v>
      </c>
      <c r="BE73" s="6">
        <f t="shared" si="90"/>
        <v>0</v>
      </c>
      <c r="BF73" s="40"/>
      <c r="BG73" s="45"/>
      <c r="BI73" s="41"/>
      <c r="BJ73" s="3">
        <f t="shared" si="91"/>
        <v>0</v>
      </c>
      <c r="BK73" s="6">
        <f t="shared" si="92"/>
        <v>0</v>
      </c>
      <c r="BL73" s="40"/>
      <c r="BM73" s="45"/>
      <c r="BO73" s="41"/>
      <c r="BP73" s="3">
        <f t="shared" si="93"/>
        <v>0</v>
      </c>
      <c r="BQ73" s="3">
        <f t="shared" si="94"/>
        <v>0</v>
      </c>
      <c r="BR73" s="6">
        <f t="shared" si="95"/>
        <v>0</v>
      </c>
      <c r="BS73" s="40"/>
      <c r="BT73" s="45"/>
      <c r="BV73" s="41"/>
      <c r="BW73" s="3">
        <f t="shared" si="96"/>
        <v>0</v>
      </c>
      <c r="BX73" s="6">
        <f t="shared" si="97"/>
        <v>0</v>
      </c>
      <c r="BY73" s="40"/>
      <c r="BZ73" s="45"/>
      <c r="CA73" s="2"/>
      <c r="CB73" s="74"/>
      <c r="CC73" s="3">
        <f t="shared" si="98"/>
        <v>0</v>
      </c>
      <c r="CD73" s="101">
        <f t="shared" si="99"/>
        <v>0</v>
      </c>
      <c r="CE73" s="40"/>
      <c r="CF73" s="45"/>
    </row>
    <row r="74" spans="1:84" ht="15.6" x14ac:dyDescent="0.3">
      <c r="A74">
        <v>69</v>
      </c>
      <c r="B74" s="85" t="s">
        <v>155</v>
      </c>
      <c r="C74">
        <v>25</v>
      </c>
      <c r="D74" s="85" t="s">
        <v>141</v>
      </c>
      <c r="E74" s="124" t="s">
        <v>165</v>
      </c>
      <c r="F74" s="122" t="s">
        <v>138</v>
      </c>
      <c r="H74" s="3">
        <f t="shared" si="68"/>
        <v>220</v>
      </c>
      <c r="I74" s="3">
        <f t="shared" si="69"/>
        <v>0</v>
      </c>
      <c r="J74" s="3">
        <f t="shared" si="70"/>
        <v>70</v>
      </c>
      <c r="L74" s="3">
        <f t="shared" si="67"/>
        <v>0</v>
      </c>
      <c r="M74" s="3">
        <f t="shared" si="67"/>
        <v>0</v>
      </c>
      <c r="N74" s="3">
        <f t="shared" si="67"/>
        <v>0</v>
      </c>
      <c r="P74" s="145">
        <f t="shared" si="71"/>
        <v>0</v>
      </c>
      <c r="Q74" s="145">
        <f t="shared" si="72"/>
        <v>0</v>
      </c>
      <c r="R74" s="145">
        <f t="shared" si="73"/>
        <v>0</v>
      </c>
      <c r="T74" s="77">
        <v>1</v>
      </c>
      <c r="W74" s="68">
        <v>4</v>
      </c>
      <c r="X74" s="69">
        <v>2</v>
      </c>
      <c r="Y74" s="136"/>
      <c r="AA74" s="74">
        <v>220</v>
      </c>
      <c r="AB74" s="52">
        <v>0</v>
      </c>
      <c r="AC74" s="52">
        <v>70</v>
      </c>
      <c r="AE74" s="108">
        <f t="shared" si="74"/>
        <v>5500</v>
      </c>
      <c r="AF74" s="109">
        <f t="shared" si="75"/>
        <v>0</v>
      </c>
      <c r="AG74" s="101">
        <f t="shared" si="76"/>
        <v>1750</v>
      </c>
      <c r="AH74" s="21"/>
      <c r="AI74" s="74"/>
      <c r="AJ74" s="3">
        <f t="shared" si="77"/>
        <v>0</v>
      </c>
      <c r="AK74" s="3">
        <f t="shared" si="78"/>
        <v>0</v>
      </c>
      <c r="AL74" s="3">
        <f t="shared" si="79"/>
        <v>0</v>
      </c>
      <c r="AM74" s="101">
        <f t="shared" si="80"/>
        <v>0</v>
      </c>
      <c r="AN74" s="21"/>
      <c r="AO74" s="74"/>
      <c r="AP74" s="3">
        <f t="shared" si="81"/>
        <v>0</v>
      </c>
      <c r="AQ74" s="3">
        <f t="shared" si="82"/>
        <v>0</v>
      </c>
      <c r="AR74" s="3">
        <f t="shared" si="83"/>
        <v>0</v>
      </c>
      <c r="AS74" s="101">
        <f t="shared" si="84"/>
        <v>0</v>
      </c>
      <c r="AT74" s="40"/>
      <c r="AU74" s="45"/>
      <c r="AV74" s="40"/>
      <c r="AW74" s="74"/>
      <c r="AX74" s="3">
        <f t="shared" si="85"/>
        <v>0</v>
      </c>
      <c r="AY74" s="3">
        <f t="shared" si="86"/>
        <v>0</v>
      </c>
      <c r="AZ74" s="3">
        <f t="shared" si="87"/>
        <v>0</v>
      </c>
      <c r="BA74" s="101">
        <f t="shared" si="88"/>
        <v>0</v>
      </c>
      <c r="BB74" s="62"/>
      <c r="BC74" s="41"/>
      <c r="BD74" s="3">
        <f t="shared" si="89"/>
        <v>0</v>
      </c>
      <c r="BE74" s="6">
        <f t="shared" si="90"/>
        <v>0</v>
      </c>
      <c r="BF74" s="40"/>
      <c r="BG74" s="45"/>
      <c r="BI74" s="41"/>
      <c r="BJ74" s="3">
        <f t="shared" si="91"/>
        <v>0</v>
      </c>
      <c r="BK74" s="6">
        <f t="shared" si="92"/>
        <v>0</v>
      </c>
      <c r="BL74" s="40"/>
      <c r="BM74" s="45"/>
      <c r="BO74" s="41"/>
      <c r="BP74" s="3">
        <f t="shared" si="93"/>
        <v>0</v>
      </c>
      <c r="BQ74" s="3">
        <f t="shared" si="94"/>
        <v>0</v>
      </c>
      <c r="BR74" s="6">
        <f t="shared" si="95"/>
        <v>0</v>
      </c>
      <c r="BS74" s="40"/>
      <c r="BT74" s="45"/>
      <c r="BV74" s="41"/>
      <c r="BW74" s="3">
        <f t="shared" si="96"/>
        <v>0</v>
      </c>
      <c r="BX74" s="6">
        <f t="shared" si="97"/>
        <v>0</v>
      </c>
      <c r="BY74" s="40"/>
      <c r="BZ74" s="45"/>
      <c r="CA74" s="2"/>
      <c r="CB74" s="74"/>
      <c r="CC74" s="3">
        <f t="shared" si="98"/>
        <v>0</v>
      </c>
      <c r="CD74" s="101">
        <f t="shared" si="99"/>
        <v>0</v>
      </c>
      <c r="CE74" s="40"/>
      <c r="CF74" s="45"/>
    </row>
    <row r="75" spans="1:84" x14ac:dyDescent="0.3">
      <c r="A75">
        <v>70</v>
      </c>
      <c r="B75" s="85" t="s">
        <v>94</v>
      </c>
      <c r="C75">
        <v>16.350000000000001</v>
      </c>
      <c r="D75" s="85" t="s">
        <v>30</v>
      </c>
      <c r="E75" s="124" t="s">
        <v>165</v>
      </c>
      <c r="F75" s="100" t="s">
        <v>135</v>
      </c>
      <c r="H75" s="3">
        <f t="shared" si="68"/>
        <v>44.400000000000006</v>
      </c>
      <c r="I75" s="3">
        <f t="shared" si="69"/>
        <v>5.7999999999999972</v>
      </c>
      <c r="J75" s="3">
        <f t="shared" si="70"/>
        <v>52.400000000000006</v>
      </c>
      <c r="L75" s="3">
        <f t="shared" si="67"/>
        <v>45.599999999999994</v>
      </c>
      <c r="M75" s="3">
        <f t="shared" si="67"/>
        <v>49.2</v>
      </c>
      <c r="N75" s="3">
        <f t="shared" si="67"/>
        <v>107.6</v>
      </c>
      <c r="P75" s="145">
        <f t="shared" si="71"/>
        <v>745.56</v>
      </c>
      <c r="Q75" s="145">
        <f t="shared" si="72"/>
        <v>804.42000000000007</v>
      </c>
      <c r="R75" s="145">
        <f t="shared" si="73"/>
        <v>1759.26</v>
      </c>
      <c r="T75" s="77">
        <v>1</v>
      </c>
      <c r="W75" s="68">
        <v>2</v>
      </c>
      <c r="X75" s="69">
        <v>2</v>
      </c>
      <c r="Y75" s="136"/>
      <c r="AA75" s="74">
        <v>90</v>
      </c>
      <c r="AB75" s="52">
        <v>55</v>
      </c>
      <c r="AC75" s="52">
        <v>160</v>
      </c>
      <c r="AE75" s="108">
        <f t="shared" si="74"/>
        <v>1471.5000000000002</v>
      </c>
      <c r="AF75" s="109">
        <f t="shared" si="75"/>
        <v>899.25000000000011</v>
      </c>
      <c r="AG75" s="101">
        <f t="shared" si="76"/>
        <v>2616</v>
      </c>
      <c r="AH75" s="21"/>
      <c r="AI75" s="74"/>
      <c r="AJ75" s="3">
        <f t="shared" si="77"/>
        <v>0</v>
      </c>
      <c r="AK75" s="3">
        <f t="shared" si="78"/>
        <v>0</v>
      </c>
      <c r="AL75" s="3">
        <f t="shared" si="79"/>
        <v>0</v>
      </c>
      <c r="AM75" s="101">
        <f t="shared" si="80"/>
        <v>0</v>
      </c>
      <c r="AN75" s="21"/>
      <c r="AO75" s="74">
        <v>40</v>
      </c>
      <c r="AP75" s="3">
        <f t="shared" si="81"/>
        <v>45.599999999999994</v>
      </c>
      <c r="AQ75" s="3">
        <f t="shared" si="82"/>
        <v>49.2</v>
      </c>
      <c r="AR75" s="3">
        <f t="shared" si="83"/>
        <v>107.6</v>
      </c>
      <c r="AS75" s="101">
        <f t="shared" si="84"/>
        <v>654</v>
      </c>
      <c r="AT75" s="40"/>
      <c r="AU75" s="45"/>
      <c r="AV75" s="40"/>
      <c r="AW75" s="74"/>
      <c r="AX75" s="3">
        <f t="shared" si="85"/>
        <v>0</v>
      </c>
      <c r="AY75" s="3">
        <f t="shared" si="86"/>
        <v>0</v>
      </c>
      <c r="AZ75" s="3">
        <f t="shared" si="87"/>
        <v>0</v>
      </c>
      <c r="BA75" s="101">
        <f t="shared" si="88"/>
        <v>0</v>
      </c>
      <c r="BB75" s="62"/>
      <c r="BC75" s="41"/>
      <c r="BD75" s="3">
        <f t="shared" si="89"/>
        <v>0</v>
      </c>
      <c r="BE75" s="6">
        <f t="shared" si="90"/>
        <v>0</v>
      </c>
      <c r="BF75" s="40"/>
      <c r="BG75" s="45"/>
      <c r="BI75" s="41"/>
      <c r="BJ75" s="3">
        <f t="shared" si="91"/>
        <v>0</v>
      </c>
      <c r="BK75" s="6">
        <f t="shared" si="92"/>
        <v>0</v>
      </c>
      <c r="BL75" s="40"/>
      <c r="BM75" s="45"/>
      <c r="BO75" s="41"/>
      <c r="BP75" s="3">
        <f t="shared" si="93"/>
        <v>0</v>
      </c>
      <c r="BQ75" s="3">
        <f t="shared" si="94"/>
        <v>0</v>
      </c>
      <c r="BR75" s="6">
        <f t="shared" si="95"/>
        <v>0</v>
      </c>
      <c r="BS75" s="40"/>
      <c r="BT75" s="45"/>
      <c r="BV75" s="41"/>
      <c r="BW75" s="3">
        <f t="shared" si="96"/>
        <v>0</v>
      </c>
      <c r="BX75" s="6">
        <f t="shared" si="97"/>
        <v>0</v>
      </c>
      <c r="BY75" s="40"/>
      <c r="BZ75" s="45"/>
      <c r="CA75" s="2"/>
      <c r="CB75" s="74"/>
      <c r="CC75" s="3">
        <f t="shared" si="98"/>
        <v>0</v>
      </c>
      <c r="CD75" s="101">
        <f t="shared" si="99"/>
        <v>0</v>
      </c>
      <c r="CE75" s="40"/>
      <c r="CF75" s="45"/>
    </row>
    <row r="76" spans="1:84" x14ac:dyDescent="0.3">
      <c r="A76">
        <v>71</v>
      </c>
      <c r="B76" s="86" t="s">
        <v>95</v>
      </c>
      <c r="C76" s="140">
        <v>9.24</v>
      </c>
      <c r="D76" s="93" t="s">
        <v>141</v>
      </c>
      <c r="E76" s="100" t="s">
        <v>140</v>
      </c>
      <c r="F76" s="100" t="s">
        <v>140</v>
      </c>
      <c r="H76" s="3">
        <f t="shared" si="68"/>
        <v>0</v>
      </c>
      <c r="I76" s="3">
        <f t="shared" si="69"/>
        <v>0</v>
      </c>
      <c r="J76" s="3">
        <f t="shared" si="70"/>
        <v>0</v>
      </c>
      <c r="L76" s="3">
        <f t="shared" si="67"/>
        <v>0</v>
      </c>
      <c r="M76" s="3">
        <f t="shared" si="67"/>
        <v>0</v>
      </c>
      <c r="N76" s="3">
        <f t="shared" si="67"/>
        <v>0</v>
      </c>
      <c r="P76" s="145">
        <f t="shared" si="71"/>
        <v>0</v>
      </c>
      <c r="Q76" s="145">
        <f t="shared" si="72"/>
        <v>0</v>
      </c>
      <c r="R76" s="145">
        <f t="shared" si="73"/>
        <v>0</v>
      </c>
      <c r="T76" s="77">
        <v>2</v>
      </c>
      <c r="W76" s="125"/>
      <c r="X76" s="126"/>
      <c r="Y76" s="130"/>
      <c r="Z76" s="129"/>
      <c r="AA76" s="131"/>
      <c r="AB76" s="127"/>
      <c r="AC76" s="127"/>
      <c r="AE76" s="108">
        <f t="shared" si="74"/>
        <v>0</v>
      </c>
      <c r="AF76" s="109">
        <f t="shared" si="75"/>
        <v>0</v>
      </c>
      <c r="AG76" s="101">
        <f t="shared" si="76"/>
        <v>0</v>
      </c>
      <c r="AH76" s="21"/>
      <c r="AI76" s="74"/>
      <c r="AJ76" s="3">
        <f t="shared" si="77"/>
        <v>0</v>
      </c>
      <c r="AK76" s="3">
        <f t="shared" si="78"/>
        <v>0</v>
      </c>
      <c r="AL76" s="3">
        <f t="shared" si="79"/>
        <v>0</v>
      </c>
      <c r="AM76" s="101">
        <f t="shared" si="80"/>
        <v>0</v>
      </c>
      <c r="AN76" s="21"/>
      <c r="AO76" s="74"/>
      <c r="AP76" s="3">
        <f t="shared" si="81"/>
        <v>0</v>
      </c>
      <c r="AQ76" s="3">
        <f t="shared" si="82"/>
        <v>0</v>
      </c>
      <c r="AR76" s="3">
        <f t="shared" si="83"/>
        <v>0</v>
      </c>
      <c r="AS76" s="101">
        <f t="shared" si="84"/>
        <v>0</v>
      </c>
      <c r="AT76" s="40"/>
      <c r="AU76" s="45"/>
      <c r="AV76" s="40"/>
      <c r="AW76" s="74"/>
      <c r="AX76" s="3">
        <f t="shared" si="85"/>
        <v>0</v>
      </c>
      <c r="AY76" s="3">
        <f t="shared" si="86"/>
        <v>0</v>
      </c>
      <c r="AZ76" s="3">
        <f t="shared" si="87"/>
        <v>0</v>
      </c>
      <c r="BA76" s="101">
        <f t="shared" si="88"/>
        <v>0</v>
      </c>
      <c r="BB76" s="62"/>
      <c r="BC76" s="41"/>
      <c r="BD76" s="3">
        <f t="shared" si="89"/>
        <v>0</v>
      </c>
      <c r="BE76" s="6">
        <f t="shared" si="90"/>
        <v>0</v>
      </c>
      <c r="BF76" s="40"/>
      <c r="BG76" s="45"/>
      <c r="BI76" s="41"/>
      <c r="BJ76" s="3">
        <f t="shared" si="91"/>
        <v>0</v>
      </c>
      <c r="BK76" s="6">
        <f t="shared" si="92"/>
        <v>0</v>
      </c>
      <c r="BL76" s="40"/>
      <c r="BM76" s="45"/>
      <c r="BO76" s="41"/>
      <c r="BP76" s="3">
        <f t="shared" si="93"/>
        <v>0</v>
      </c>
      <c r="BQ76" s="3">
        <f t="shared" si="94"/>
        <v>0</v>
      </c>
      <c r="BR76" s="6">
        <f t="shared" si="95"/>
        <v>0</v>
      </c>
      <c r="BS76" s="40"/>
      <c r="BT76" s="45"/>
      <c r="BV76" s="41"/>
      <c r="BW76" s="3">
        <f t="shared" si="96"/>
        <v>0</v>
      </c>
      <c r="BX76" s="6">
        <f t="shared" si="97"/>
        <v>0</v>
      </c>
      <c r="BY76" s="40"/>
      <c r="BZ76" s="45"/>
      <c r="CA76" s="2"/>
      <c r="CB76" s="74"/>
      <c r="CC76" s="3">
        <f t="shared" si="98"/>
        <v>0</v>
      </c>
      <c r="CD76" s="101">
        <f t="shared" si="99"/>
        <v>0</v>
      </c>
      <c r="CE76" s="40"/>
      <c r="CF76" s="45"/>
    </row>
    <row r="77" spans="1:84" ht="15.6" x14ac:dyDescent="0.3">
      <c r="A77">
        <v>72</v>
      </c>
      <c r="B77" s="86" t="s">
        <v>95</v>
      </c>
      <c r="C77" s="140">
        <v>1.1299999999999999</v>
      </c>
      <c r="D77" s="93" t="s">
        <v>30</v>
      </c>
      <c r="E77" s="122" t="s">
        <v>140</v>
      </c>
      <c r="F77" s="100" t="s">
        <v>140</v>
      </c>
      <c r="H77" s="3">
        <f t="shared" si="68"/>
        <v>0</v>
      </c>
      <c r="I77" s="3">
        <f t="shared" si="69"/>
        <v>0</v>
      </c>
      <c r="J77" s="3">
        <f t="shared" si="70"/>
        <v>0</v>
      </c>
      <c r="L77" s="3">
        <f t="shared" si="67"/>
        <v>0</v>
      </c>
      <c r="M77" s="3">
        <f t="shared" si="67"/>
        <v>0</v>
      </c>
      <c r="N77" s="3">
        <f t="shared" si="67"/>
        <v>0</v>
      </c>
      <c r="P77" s="145">
        <f t="shared" si="71"/>
        <v>0</v>
      </c>
      <c r="Q77" s="145">
        <f t="shared" si="72"/>
        <v>0</v>
      </c>
      <c r="R77" s="145">
        <f t="shared" si="73"/>
        <v>0</v>
      </c>
      <c r="T77" s="77">
        <v>2</v>
      </c>
      <c r="W77" s="125"/>
      <c r="X77" s="126"/>
      <c r="Y77" s="130"/>
      <c r="Z77" s="129"/>
      <c r="AA77" s="131"/>
      <c r="AB77" s="127"/>
      <c r="AC77" s="127"/>
      <c r="AE77" s="108">
        <f t="shared" si="74"/>
        <v>0</v>
      </c>
      <c r="AF77" s="109">
        <f t="shared" si="75"/>
        <v>0</v>
      </c>
      <c r="AG77" s="101">
        <f t="shared" si="76"/>
        <v>0</v>
      </c>
      <c r="AH77" s="21"/>
      <c r="AI77" s="74"/>
      <c r="AJ77" s="3">
        <f t="shared" si="77"/>
        <v>0</v>
      </c>
      <c r="AK77" s="3">
        <f t="shared" si="78"/>
        <v>0</v>
      </c>
      <c r="AL77" s="3">
        <f t="shared" si="79"/>
        <v>0</v>
      </c>
      <c r="AM77" s="101">
        <f t="shared" si="80"/>
        <v>0</v>
      </c>
      <c r="AN77" s="21"/>
      <c r="AO77" s="74"/>
      <c r="AP77" s="3">
        <f t="shared" si="81"/>
        <v>0</v>
      </c>
      <c r="AQ77" s="3">
        <f t="shared" si="82"/>
        <v>0</v>
      </c>
      <c r="AR77" s="3">
        <f t="shared" si="83"/>
        <v>0</v>
      </c>
      <c r="AS77" s="101">
        <f t="shared" si="84"/>
        <v>0</v>
      </c>
      <c r="AT77" s="40"/>
      <c r="AU77" s="45"/>
      <c r="AV77" s="40"/>
      <c r="AW77" s="74"/>
      <c r="AX77" s="3">
        <f t="shared" si="85"/>
        <v>0</v>
      </c>
      <c r="AY77" s="3">
        <f t="shared" si="86"/>
        <v>0</v>
      </c>
      <c r="AZ77" s="3">
        <f t="shared" si="87"/>
        <v>0</v>
      </c>
      <c r="BA77" s="101">
        <f t="shared" si="88"/>
        <v>0</v>
      </c>
      <c r="BB77" s="62"/>
      <c r="BC77" s="41"/>
      <c r="BD77" s="3">
        <f t="shared" si="89"/>
        <v>0</v>
      </c>
      <c r="BE77" s="6">
        <f t="shared" si="90"/>
        <v>0</v>
      </c>
      <c r="BF77" s="40"/>
      <c r="BG77" s="45"/>
      <c r="BI77" s="41"/>
      <c r="BJ77" s="3">
        <f t="shared" si="91"/>
        <v>0</v>
      </c>
      <c r="BK77" s="6">
        <f t="shared" si="92"/>
        <v>0</v>
      </c>
      <c r="BL77" s="40"/>
      <c r="BM77" s="45"/>
      <c r="BO77" s="41"/>
      <c r="BP77" s="3">
        <f t="shared" si="93"/>
        <v>0</v>
      </c>
      <c r="BQ77" s="3">
        <f t="shared" si="94"/>
        <v>0</v>
      </c>
      <c r="BR77" s="6">
        <f t="shared" si="95"/>
        <v>0</v>
      </c>
      <c r="BS77" s="40"/>
      <c r="BT77" s="45"/>
      <c r="BV77" s="41"/>
      <c r="BW77" s="3">
        <f t="shared" si="96"/>
        <v>0</v>
      </c>
      <c r="BX77" s="6">
        <f t="shared" si="97"/>
        <v>0</v>
      </c>
      <c r="BY77" s="40"/>
      <c r="BZ77" s="45"/>
      <c r="CA77" s="2"/>
      <c r="CB77" s="74"/>
      <c r="CC77" s="3">
        <f t="shared" si="98"/>
        <v>0</v>
      </c>
      <c r="CD77" s="101">
        <f t="shared" si="99"/>
        <v>0</v>
      </c>
      <c r="CE77" s="40"/>
      <c r="CF77" s="45"/>
    </row>
    <row r="78" spans="1:84" ht="15.6" x14ac:dyDescent="0.3">
      <c r="A78">
        <v>73</v>
      </c>
      <c r="B78" s="86" t="s">
        <v>96</v>
      </c>
      <c r="C78" s="89">
        <v>4.29</v>
      </c>
      <c r="D78" s="93" t="s">
        <v>141</v>
      </c>
      <c r="E78" s="122" t="s">
        <v>140</v>
      </c>
      <c r="F78" s="100" t="s">
        <v>140</v>
      </c>
      <c r="H78" s="3">
        <f t="shared" si="68"/>
        <v>0</v>
      </c>
      <c r="I78" s="3">
        <f t="shared" si="69"/>
        <v>0</v>
      </c>
      <c r="J78" s="3">
        <f t="shared" si="70"/>
        <v>0</v>
      </c>
      <c r="L78" s="3">
        <f t="shared" si="67"/>
        <v>0</v>
      </c>
      <c r="M78" s="3">
        <f t="shared" si="67"/>
        <v>0</v>
      </c>
      <c r="N78" s="3">
        <f t="shared" si="67"/>
        <v>0</v>
      </c>
      <c r="P78" s="145">
        <f t="shared" si="71"/>
        <v>0</v>
      </c>
      <c r="Q78" s="145">
        <f t="shared" si="72"/>
        <v>0</v>
      </c>
      <c r="R78" s="145">
        <f t="shared" si="73"/>
        <v>0</v>
      </c>
      <c r="T78" s="77">
        <v>2</v>
      </c>
      <c r="W78" s="125"/>
      <c r="X78" s="126"/>
      <c r="Y78" s="132"/>
      <c r="AA78" s="133"/>
      <c r="AB78" s="127"/>
      <c r="AC78" s="127"/>
      <c r="AE78" s="108">
        <f t="shared" si="74"/>
        <v>0</v>
      </c>
      <c r="AF78" s="109">
        <f t="shared" si="75"/>
        <v>0</v>
      </c>
      <c r="AG78" s="101">
        <f t="shared" si="76"/>
        <v>0</v>
      </c>
      <c r="AH78" s="21"/>
      <c r="AI78" s="74"/>
      <c r="AJ78" s="3">
        <f t="shared" si="77"/>
        <v>0</v>
      </c>
      <c r="AK78" s="3">
        <f t="shared" si="78"/>
        <v>0</v>
      </c>
      <c r="AL78" s="3">
        <f t="shared" si="79"/>
        <v>0</v>
      </c>
      <c r="AM78" s="101">
        <f t="shared" si="80"/>
        <v>0</v>
      </c>
      <c r="AN78" s="21"/>
      <c r="AO78" s="74"/>
      <c r="AP78" s="3">
        <f t="shared" si="81"/>
        <v>0</v>
      </c>
      <c r="AQ78" s="3">
        <f t="shared" si="82"/>
        <v>0</v>
      </c>
      <c r="AR78" s="3">
        <f t="shared" si="83"/>
        <v>0</v>
      </c>
      <c r="AS78" s="101">
        <f t="shared" si="84"/>
        <v>0</v>
      </c>
      <c r="AT78" s="40"/>
      <c r="AU78" s="45"/>
      <c r="AV78" s="40"/>
      <c r="AW78" s="74"/>
      <c r="AX78" s="3">
        <f t="shared" si="85"/>
        <v>0</v>
      </c>
      <c r="AY78" s="3">
        <f t="shared" si="86"/>
        <v>0</v>
      </c>
      <c r="AZ78" s="3">
        <f t="shared" si="87"/>
        <v>0</v>
      </c>
      <c r="BA78" s="101">
        <f t="shared" si="88"/>
        <v>0</v>
      </c>
      <c r="BB78" s="62"/>
      <c r="BC78" s="41"/>
      <c r="BD78" s="3">
        <f t="shared" si="89"/>
        <v>0</v>
      </c>
      <c r="BE78" s="6">
        <f t="shared" si="90"/>
        <v>0</v>
      </c>
      <c r="BF78" s="40"/>
      <c r="BG78" s="45"/>
      <c r="BI78" s="41"/>
      <c r="BJ78" s="3">
        <f t="shared" si="91"/>
        <v>0</v>
      </c>
      <c r="BK78" s="6">
        <f t="shared" si="92"/>
        <v>0</v>
      </c>
      <c r="BL78" s="40"/>
      <c r="BM78" s="45"/>
      <c r="BO78" s="41"/>
      <c r="BP78" s="3">
        <f t="shared" si="93"/>
        <v>0</v>
      </c>
      <c r="BQ78" s="3">
        <f t="shared" si="94"/>
        <v>0</v>
      </c>
      <c r="BR78" s="6">
        <f t="shared" si="95"/>
        <v>0</v>
      </c>
      <c r="BS78" s="40"/>
      <c r="BT78" s="45"/>
      <c r="BV78" s="41"/>
      <c r="BW78" s="3">
        <f t="shared" si="96"/>
        <v>0</v>
      </c>
      <c r="BX78" s="6">
        <f t="shared" si="97"/>
        <v>0</v>
      </c>
      <c r="BY78" s="40"/>
      <c r="BZ78" s="45"/>
      <c r="CA78" s="2"/>
      <c r="CB78" s="74"/>
      <c r="CC78" s="3">
        <f t="shared" si="98"/>
        <v>0</v>
      </c>
      <c r="CD78" s="101">
        <f t="shared" si="99"/>
        <v>0</v>
      </c>
      <c r="CE78" s="40"/>
      <c r="CF78" s="45"/>
    </row>
    <row r="79" spans="1:84" ht="15.6" x14ac:dyDescent="0.3">
      <c r="A79">
        <v>74</v>
      </c>
      <c r="B79" s="86" t="s">
        <v>97</v>
      </c>
      <c r="C79" s="89">
        <v>10.83</v>
      </c>
      <c r="D79" s="93" t="s">
        <v>30</v>
      </c>
      <c r="E79" s="122" t="s">
        <v>140</v>
      </c>
      <c r="F79" s="100" t="s">
        <v>140</v>
      </c>
      <c r="H79" s="3">
        <f t="shared" si="68"/>
        <v>0</v>
      </c>
      <c r="I79" s="3">
        <f t="shared" si="69"/>
        <v>0</v>
      </c>
      <c r="J79" s="3">
        <f t="shared" si="70"/>
        <v>0</v>
      </c>
      <c r="L79" s="3">
        <f t="shared" si="67"/>
        <v>0</v>
      </c>
      <c r="M79" s="3">
        <f t="shared" si="67"/>
        <v>0</v>
      </c>
      <c r="N79" s="3">
        <f t="shared" si="67"/>
        <v>0</v>
      </c>
      <c r="P79" s="145">
        <f t="shared" si="71"/>
        <v>0</v>
      </c>
      <c r="Q79" s="145">
        <f t="shared" si="72"/>
        <v>0</v>
      </c>
      <c r="R79" s="145">
        <f t="shared" si="73"/>
        <v>0</v>
      </c>
      <c r="T79" s="77">
        <v>2</v>
      </c>
      <c r="W79" s="125"/>
      <c r="X79" s="126"/>
      <c r="Y79" s="132"/>
      <c r="AA79" s="133"/>
      <c r="AB79" s="127"/>
      <c r="AC79" s="127"/>
      <c r="AE79" s="108">
        <f t="shared" si="74"/>
        <v>0</v>
      </c>
      <c r="AF79" s="109">
        <f t="shared" si="75"/>
        <v>0</v>
      </c>
      <c r="AG79" s="101">
        <f t="shared" si="76"/>
        <v>0</v>
      </c>
      <c r="AH79" s="21"/>
      <c r="AI79" s="74"/>
      <c r="AJ79" s="3">
        <f t="shared" si="77"/>
        <v>0</v>
      </c>
      <c r="AK79" s="3">
        <f t="shared" si="78"/>
        <v>0</v>
      </c>
      <c r="AL79" s="3">
        <f t="shared" si="79"/>
        <v>0</v>
      </c>
      <c r="AM79" s="101">
        <f t="shared" si="80"/>
        <v>0</v>
      </c>
      <c r="AN79" s="21"/>
      <c r="AO79" s="74"/>
      <c r="AP79" s="3">
        <f t="shared" si="81"/>
        <v>0</v>
      </c>
      <c r="AQ79" s="3">
        <f t="shared" si="82"/>
        <v>0</v>
      </c>
      <c r="AR79" s="3">
        <f t="shared" si="83"/>
        <v>0</v>
      </c>
      <c r="AS79" s="101">
        <f t="shared" si="84"/>
        <v>0</v>
      </c>
      <c r="AT79" s="40"/>
      <c r="AU79" s="45"/>
      <c r="AV79" s="40"/>
      <c r="AW79" s="74"/>
      <c r="AX79" s="3">
        <f t="shared" si="85"/>
        <v>0</v>
      </c>
      <c r="AY79" s="3">
        <f t="shared" si="86"/>
        <v>0</v>
      </c>
      <c r="AZ79" s="3">
        <f t="shared" si="87"/>
        <v>0</v>
      </c>
      <c r="BA79" s="101">
        <f t="shared" si="88"/>
        <v>0</v>
      </c>
      <c r="BB79" s="62"/>
      <c r="BC79" s="41"/>
      <c r="BD79" s="3">
        <f t="shared" si="89"/>
        <v>0</v>
      </c>
      <c r="BE79" s="6">
        <f t="shared" si="90"/>
        <v>0</v>
      </c>
      <c r="BF79" s="40"/>
      <c r="BG79" s="45"/>
      <c r="BI79" s="41"/>
      <c r="BJ79" s="3">
        <f t="shared" si="91"/>
        <v>0</v>
      </c>
      <c r="BK79" s="6">
        <f t="shared" si="92"/>
        <v>0</v>
      </c>
      <c r="BL79" s="40"/>
      <c r="BM79" s="45"/>
      <c r="BO79" s="41"/>
      <c r="BP79" s="3">
        <f t="shared" si="93"/>
        <v>0</v>
      </c>
      <c r="BQ79" s="3">
        <f t="shared" si="94"/>
        <v>0</v>
      </c>
      <c r="BR79" s="6">
        <f t="shared" si="95"/>
        <v>0</v>
      </c>
      <c r="BS79" s="40"/>
      <c r="BT79" s="45"/>
      <c r="BV79" s="41"/>
      <c r="BW79" s="3">
        <f t="shared" si="96"/>
        <v>0</v>
      </c>
      <c r="BX79" s="6">
        <f t="shared" si="97"/>
        <v>0</v>
      </c>
      <c r="BY79" s="40"/>
      <c r="BZ79" s="45"/>
      <c r="CA79" s="2"/>
      <c r="CB79" s="74"/>
      <c r="CC79" s="3">
        <f t="shared" si="98"/>
        <v>0</v>
      </c>
      <c r="CD79" s="101">
        <f t="shared" si="99"/>
        <v>0</v>
      </c>
      <c r="CE79" s="40"/>
      <c r="CF79" s="45"/>
    </row>
    <row r="80" spans="1:84" ht="15.6" x14ac:dyDescent="0.3">
      <c r="A80">
        <v>75</v>
      </c>
      <c r="B80" s="86" t="s">
        <v>98</v>
      </c>
      <c r="C80" s="89">
        <v>9.5</v>
      </c>
      <c r="D80" s="93" t="s">
        <v>30</v>
      </c>
      <c r="E80" s="122" t="s">
        <v>139</v>
      </c>
      <c r="F80" s="100" t="s">
        <v>139</v>
      </c>
      <c r="H80" s="3">
        <f t="shared" si="68"/>
        <v>80</v>
      </c>
      <c r="I80" s="3">
        <f t="shared" si="69"/>
        <v>20</v>
      </c>
      <c r="J80" s="3">
        <f t="shared" si="70"/>
        <v>0</v>
      </c>
      <c r="L80" s="3">
        <f t="shared" si="67"/>
        <v>0</v>
      </c>
      <c r="M80" s="3">
        <f t="shared" si="67"/>
        <v>0</v>
      </c>
      <c r="N80" s="3">
        <f t="shared" si="67"/>
        <v>0</v>
      </c>
      <c r="P80" s="145">
        <f t="shared" si="71"/>
        <v>0</v>
      </c>
      <c r="Q80" s="145">
        <f t="shared" si="72"/>
        <v>0</v>
      </c>
      <c r="R80" s="145">
        <f t="shared" si="73"/>
        <v>0</v>
      </c>
      <c r="T80" s="77">
        <v>2</v>
      </c>
      <c r="W80" s="68">
        <v>2</v>
      </c>
      <c r="X80" s="69">
        <v>2</v>
      </c>
      <c r="Y80" s="136"/>
      <c r="AA80" s="74">
        <v>80</v>
      </c>
      <c r="AB80" s="52">
        <v>20</v>
      </c>
      <c r="AC80" s="52">
        <v>0</v>
      </c>
      <c r="AE80" s="108">
        <f t="shared" si="74"/>
        <v>760</v>
      </c>
      <c r="AF80" s="109">
        <f t="shared" si="75"/>
        <v>190</v>
      </c>
      <c r="AG80" s="101">
        <f t="shared" si="76"/>
        <v>0</v>
      </c>
      <c r="AH80" s="21"/>
      <c r="AI80" s="74"/>
      <c r="AJ80" s="3">
        <f t="shared" si="77"/>
        <v>0</v>
      </c>
      <c r="AK80" s="3">
        <f t="shared" si="78"/>
        <v>0</v>
      </c>
      <c r="AL80" s="3">
        <f t="shared" si="79"/>
        <v>0</v>
      </c>
      <c r="AM80" s="101">
        <f t="shared" si="80"/>
        <v>0</v>
      </c>
      <c r="AN80" s="21"/>
      <c r="AO80" s="74"/>
      <c r="AP80" s="3">
        <f t="shared" si="81"/>
        <v>0</v>
      </c>
      <c r="AQ80" s="3">
        <f t="shared" si="82"/>
        <v>0</v>
      </c>
      <c r="AR80" s="3">
        <f t="shared" si="83"/>
        <v>0</v>
      </c>
      <c r="AS80" s="101">
        <f t="shared" si="84"/>
        <v>0</v>
      </c>
      <c r="AT80" s="40"/>
      <c r="AU80" s="45"/>
      <c r="AV80" s="40"/>
      <c r="AW80" s="74"/>
      <c r="AX80" s="3">
        <f t="shared" si="85"/>
        <v>0</v>
      </c>
      <c r="AY80" s="3">
        <f t="shared" si="86"/>
        <v>0</v>
      </c>
      <c r="AZ80" s="3">
        <f t="shared" si="87"/>
        <v>0</v>
      </c>
      <c r="BA80" s="101">
        <f t="shared" si="88"/>
        <v>0</v>
      </c>
      <c r="BB80" s="62"/>
      <c r="BC80" s="41"/>
      <c r="BD80" s="3">
        <f t="shared" si="89"/>
        <v>0</v>
      </c>
      <c r="BE80" s="6">
        <f t="shared" si="90"/>
        <v>0</v>
      </c>
      <c r="BF80" s="40"/>
      <c r="BG80" s="45"/>
      <c r="BI80" s="41"/>
      <c r="BJ80" s="3">
        <f t="shared" si="91"/>
        <v>0</v>
      </c>
      <c r="BK80" s="6">
        <f t="shared" si="92"/>
        <v>0</v>
      </c>
      <c r="BL80" s="40"/>
      <c r="BM80" s="45"/>
      <c r="BO80" s="41"/>
      <c r="BP80" s="3">
        <f t="shared" si="93"/>
        <v>0</v>
      </c>
      <c r="BQ80" s="3">
        <f t="shared" si="94"/>
        <v>0</v>
      </c>
      <c r="BR80" s="6">
        <f t="shared" si="95"/>
        <v>0</v>
      </c>
      <c r="BS80" s="40"/>
      <c r="BT80" s="45"/>
      <c r="BV80" s="41"/>
      <c r="BW80" s="3">
        <f t="shared" si="96"/>
        <v>0</v>
      </c>
      <c r="BX80" s="6">
        <f t="shared" si="97"/>
        <v>0</v>
      </c>
      <c r="BY80" s="40"/>
      <c r="BZ80" s="45"/>
      <c r="CA80" s="2"/>
      <c r="CB80" s="74"/>
      <c r="CC80" s="3">
        <f t="shared" si="98"/>
        <v>0</v>
      </c>
      <c r="CD80" s="101">
        <f t="shared" si="99"/>
        <v>0</v>
      </c>
      <c r="CE80" s="40"/>
      <c r="CF80" s="45"/>
    </row>
    <row r="81" spans="1:84" ht="15.6" x14ac:dyDescent="0.3">
      <c r="A81">
        <v>76</v>
      </c>
      <c r="B81" s="86" t="s">
        <v>99</v>
      </c>
      <c r="C81" s="89">
        <v>1.98</v>
      </c>
      <c r="D81" s="93" t="s">
        <v>30</v>
      </c>
      <c r="E81" s="122" t="s">
        <v>139</v>
      </c>
      <c r="F81" s="100" t="s">
        <v>139</v>
      </c>
      <c r="H81" s="3">
        <f t="shared" si="68"/>
        <v>80</v>
      </c>
      <c r="I81" s="3">
        <f t="shared" si="69"/>
        <v>20</v>
      </c>
      <c r="J81" s="3">
        <f t="shared" si="70"/>
        <v>0</v>
      </c>
      <c r="L81" s="3">
        <f t="shared" si="67"/>
        <v>0</v>
      </c>
      <c r="M81" s="3">
        <f t="shared" si="67"/>
        <v>0</v>
      </c>
      <c r="N81" s="3">
        <f t="shared" si="67"/>
        <v>0</v>
      </c>
      <c r="P81" s="145">
        <f t="shared" si="71"/>
        <v>0</v>
      </c>
      <c r="Q81" s="145">
        <f t="shared" si="72"/>
        <v>0</v>
      </c>
      <c r="R81" s="145">
        <f t="shared" si="73"/>
        <v>0</v>
      </c>
      <c r="T81" s="77">
        <v>2</v>
      </c>
      <c r="W81" s="68">
        <v>2</v>
      </c>
      <c r="X81" s="69">
        <v>2</v>
      </c>
      <c r="Y81" s="136"/>
      <c r="AA81" s="74">
        <v>80</v>
      </c>
      <c r="AB81" s="52">
        <v>20</v>
      </c>
      <c r="AC81" s="52">
        <v>0</v>
      </c>
      <c r="AE81" s="108">
        <f t="shared" si="74"/>
        <v>158.4</v>
      </c>
      <c r="AF81" s="109">
        <f t="shared" si="75"/>
        <v>39.6</v>
      </c>
      <c r="AG81" s="101">
        <f t="shared" si="76"/>
        <v>0</v>
      </c>
      <c r="AH81" s="21"/>
      <c r="AI81" s="74"/>
      <c r="AJ81" s="3">
        <f t="shared" si="77"/>
        <v>0</v>
      </c>
      <c r="AK81" s="3">
        <f t="shared" si="78"/>
        <v>0</v>
      </c>
      <c r="AL81" s="3">
        <f t="shared" si="79"/>
        <v>0</v>
      </c>
      <c r="AM81" s="101">
        <f t="shared" si="80"/>
        <v>0</v>
      </c>
      <c r="AN81" s="21"/>
      <c r="AO81" s="74"/>
      <c r="AP81" s="3">
        <f t="shared" si="81"/>
        <v>0</v>
      </c>
      <c r="AQ81" s="3">
        <f t="shared" si="82"/>
        <v>0</v>
      </c>
      <c r="AR81" s="3">
        <f t="shared" si="83"/>
        <v>0</v>
      </c>
      <c r="AS81" s="101">
        <f t="shared" si="84"/>
        <v>0</v>
      </c>
      <c r="AT81" s="40"/>
      <c r="AU81" s="45"/>
      <c r="AV81" s="40"/>
      <c r="AW81" s="74"/>
      <c r="AX81" s="3">
        <f t="shared" si="85"/>
        <v>0</v>
      </c>
      <c r="AY81" s="3">
        <f t="shared" si="86"/>
        <v>0</v>
      </c>
      <c r="AZ81" s="3">
        <f t="shared" si="87"/>
        <v>0</v>
      </c>
      <c r="BA81" s="101">
        <f t="shared" si="88"/>
        <v>0</v>
      </c>
      <c r="BB81" s="62"/>
      <c r="BC81" s="41"/>
      <c r="BD81" s="3">
        <f t="shared" si="89"/>
        <v>0</v>
      </c>
      <c r="BE81" s="6">
        <f t="shared" si="90"/>
        <v>0</v>
      </c>
      <c r="BF81" s="40"/>
      <c r="BG81" s="45"/>
      <c r="BI81" s="41"/>
      <c r="BJ81" s="3">
        <f t="shared" si="91"/>
        <v>0</v>
      </c>
      <c r="BK81" s="6">
        <f t="shared" si="92"/>
        <v>0</v>
      </c>
      <c r="BL81" s="40"/>
      <c r="BM81" s="45"/>
      <c r="BO81" s="41"/>
      <c r="BP81" s="3">
        <f t="shared" si="93"/>
        <v>0</v>
      </c>
      <c r="BQ81" s="3">
        <f t="shared" si="94"/>
        <v>0</v>
      </c>
      <c r="BR81" s="6">
        <f t="shared" si="95"/>
        <v>0</v>
      </c>
      <c r="BS81" s="40"/>
      <c r="BT81" s="45"/>
      <c r="BV81" s="41"/>
      <c r="BW81" s="3">
        <f t="shared" si="96"/>
        <v>0</v>
      </c>
      <c r="BX81" s="6">
        <f t="shared" si="97"/>
        <v>0</v>
      </c>
      <c r="BY81" s="40"/>
      <c r="BZ81" s="45"/>
      <c r="CA81" s="2"/>
      <c r="CB81" s="74"/>
      <c r="CC81" s="3">
        <f t="shared" si="98"/>
        <v>0</v>
      </c>
      <c r="CD81" s="101">
        <f t="shared" si="99"/>
        <v>0</v>
      </c>
      <c r="CE81" s="40"/>
      <c r="CF81" s="45"/>
    </row>
    <row r="82" spans="1:84" ht="15.6" x14ac:dyDescent="0.3">
      <c r="A82">
        <v>77</v>
      </c>
      <c r="B82" s="86" t="s">
        <v>100</v>
      </c>
      <c r="C82" s="89">
        <v>3.76</v>
      </c>
      <c r="D82" s="93" t="s">
        <v>30</v>
      </c>
      <c r="E82" s="122" t="s">
        <v>139</v>
      </c>
      <c r="F82" s="100" t="s">
        <v>139</v>
      </c>
      <c r="H82" s="3">
        <f t="shared" si="68"/>
        <v>80</v>
      </c>
      <c r="I82" s="3">
        <f t="shared" si="69"/>
        <v>20</v>
      </c>
      <c r="J82" s="3">
        <f t="shared" si="70"/>
        <v>0</v>
      </c>
      <c r="L82" s="3">
        <f t="shared" si="67"/>
        <v>0</v>
      </c>
      <c r="M82" s="3">
        <f t="shared" si="67"/>
        <v>0</v>
      </c>
      <c r="N82" s="3">
        <f t="shared" si="67"/>
        <v>0</v>
      </c>
      <c r="P82" s="145">
        <f t="shared" si="71"/>
        <v>0</v>
      </c>
      <c r="Q82" s="145">
        <f t="shared" si="72"/>
        <v>0</v>
      </c>
      <c r="R82" s="145">
        <f t="shared" si="73"/>
        <v>0</v>
      </c>
      <c r="T82" s="77">
        <v>2</v>
      </c>
      <c r="W82" s="68">
        <v>2</v>
      </c>
      <c r="X82" s="69">
        <v>2</v>
      </c>
      <c r="Y82" s="136"/>
      <c r="AA82" s="74">
        <v>80</v>
      </c>
      <c r="AB82" s="52">
        <v>20</v>
      </c>
      <c r="AC82" s="52">
        <v>0</v>
      </c>
      <c r="AE82" s="108">
        <f t="shared" si="74"/>
        <v>300.79999999999995</v>
      </c>
      <c r="AF82" s="109">
        <f t="shared" si="75"/>
        <v>75.199999999999989</v>
      </c>
      <c r="AG82" s="101">
        <f t="shared" si="76"/>
        <v>0</v>
      </c>
      <c r="AH82" s="21"/>
      <c r="AI82" s="74"/>
      <c r="AJ82" s="3">
        <f t="shared" si="77"/>
        <v>0</v>
      </c>
      <c r="AK82" s="3">
        <f t="shared" si="78"/>
        <v>0</v>
      </c>
      <c r="AL82" s="3">
        <f t="shared" si="79"/>
        <v>0</v>
      </c>
      <c r="AM82" s="101">
        <f t="shared" si="80"/>
        <v>0</v>
      </c>
      <c r="AN82" s="21"/>
      <c r="AO82" s="74"/>
      <c r="AP82" s="3">
        <f t="shared" si="81"/>
        <v>0</v>
      </c>
      <c r="AQ82" s="3">
        <f t="shared" si="82"/>
        <v>0</v>
      </c>
      <c r="AR82" s="3">
        <f t="shared" si="83"/>
        <v>0</v>
      </c>
      <c r="AS82" s="101">
        <f t="shared" si="84"/>
        <v>0</v>
      </c>
      <c r="AT82" s="40"/>
      <c r="AU82" s="45"/>
      <c r="AV82" s="40"/>
      <c r="AW82" s="74"/>
      <c r="AX82" s="3">
        <f t="shared" si="85"/>
        <v>0</v>
      </c>
      <c r="AY82" s="3">
        <f t="shared" si="86"/>
        <v>0</v>
      </c>
      <c r="AZ82" s="3">
        <f t="shared" si="87"/>
        <v>0</v>
      </c>
      <c r="BA82" s="101">
        <f t="shared" si="88"/>
        <v>0</v>
      </c>
      <c r="BB82" s="62"/>
      <c r="BC82" s="41"/>
      <c r="BD82" s="3">
        <f t="shared" si="89"/>
        <v>0</v>
      </c>
      <c r="BE82" s="6">
        <f t="shared" si="90"/>
        <v>0</v>
      </c>
      <c r="BF82" s="40"/>
      <c r="BG82" s="45"/>
      <c r="BI82" s="41"/>
      <c r="BJ82" s="3">
        <f t="shared" si="91"/>
        <v>0</v>
      </c>
      <c r="BK82" s="6">
        <f t="shared" si="92"/>
        <v>0</v>
      </c>
      <c r="BL82" s="40"/>
      <c r="BM82" s="45"/>
      <c r="BO82" s="41"/>
      <c r="BP82" s="3">
        <f t="shared" si="93"/>
        <v>0</v>
      </c>
      <c r="BQ82" s="3">
        <f t="shared" si="94"/>
        <v>0</v>
      </c>
      <c r="BR82" s="6">
        <f t="shared" si="95"/>
        <v>0</v>
      </c>
      <c r="BS82" s="40"/>
      <c r="BT82" s="45"/>
      <c r="BV82" s="41"/>
      <c r="BW82" s="3">
        <f t="shared" si="96"/>
        <v>0</v>
      </c>
      <c r="BX82" s="6">
        <f t="shared" si="97"/>
        <v>0</v>
      </c>
      <c r="BY82" s="40"/>
      <c r="BZ82" s="45"/>
      <c r="CA82" s="2"/>
      <c r="CB82" s="74"/>
      <c r="CC82" s="3">
        <f t="shared" si="98"/>
        <v>0</v>
      </c>
      <c r="CD82" s="101">
        <f t="shared" si="99"/>
        <v>0</v>
      </c>
      <c r="CE82" s="40"/>
      <c r="CF82" s="45"/>
    </row>
    <row r="83" spans="1:84" ht="15.6" x14ac:dyDescent="0.3">
      <c r="A83">
        <v>78</v>
      </c>
      <c r="B83" s="86" t="s">
        <v>101</v>
      </c>
      <c r="C83" s="89">
        <v>23.1</v>
      </c>
      <c r="D83" s="93" t="s">
        <v>30</v>
      </c>
      <c r="E83" s="122" t="s">
        <v>140</v>
      </c>
      <c r="F83" s="100" t="s">
        <v>140</v>
      </c>
      <c r="H83" s="3">
        <f t="shared" si="68"/>
        <v>0</v>
      </c>
      <c r="I83" s="3">
        <f t="shared" si="69"/>
        <v>0</v>
      </c>
      <c r="J83" s="3">
        <f t="shared" si="70"/>
        <v>0</v>
      </c>
      <c r="L83" s="3">
        <f t="shared" si="67"/>
        <v>0</v>
      </c>
      <c r="M83" s="3">
        <f t="shared" si="67"/>
        <v>0</v>
      </c>
      <c r="N83" s="3">
        <f t="shared" si="67"/>
        <v>0</v>
      </c>
      <c r="P83" s="145">
        <f t="shared" si="71"/>
        <v>0</v>
      </c>
      <c r="Q83" s="145">
        <f t="shared" si="72"/>
        <v>0</v>
      </c>
      <c r="R83" s="145">
        <f t="shared" si="73"/>
        <v>0</v>
      </c>
      <c r="T83" s="77">
        <v>2</v>
      </c>
      <c r="W83" s="125"/>
      <c r="X83" s="126"/>
      <c r="Y83" s="130"/>
      <c r="AA83" s="133"/>
      <c r="AB83" s="127"/>
      <c r="AC83" s="127"/>
      <c r="AE83" s="108">
        <f t="shared" si="74"/>
        <v>0</v>
      </c>
      <c r="AF83" s="109">
        <f t="shared" si="75"/>
        <v>0</v>
      </c>
      <c r="AG83" s="101">
        <f t="shared" si="76"/>
        <v>0</v>
      </c>
      <c r="AH83" s="21"/>
      <c r="AI83" s="74"/>
      <c r="AJ83" s="3">
        <f t="shared" si="77"/>
        <v>0</v>
      </c>
      <c r="AK83" s="3">
        <f t="shared" si="78"/>
        <v>0</v>
      </c>
      <c r="AL83" s="3">
        <f t="shared" si="79"/>
        <v>0</v>
      </c>
      <c r="AM83" s="101">
        <f t="shared" si="80"/>
        <v>0</v>
      </c>
      <c r="AN83" s="21"/>
      <c r="AO83" s="74"/>
      <c r="AP83" s="3">
        <f t="shared" si="81"/>
        <v>0</v>
      </c>
      <c r="AQ83" s="3">
        <f t="shared" si="82"/>
        <v>0</v>
      </c>
      <c r="AR83" s="3">
        <f t="shared" si="83"/>
        <v>0</v>
      </c>
      <c r="AS83" s="101">
        <f t="shared" si="84"/>
        <v>0</v>
      </c>
      <c r="AT83" s="40"/>
      <c r="AU83" s="45"/>
      <c r="AV83" s="40"/>
      <c r="AW83" s="74"/>
      <c r="AX83" s="3">
        <f t="shared" si="85"/>
        <v>0</v>
      </c>
      <c r="AY83" s="3">
        <f t="shared" si="86"/>
        <v>0</v>
      </c>
      <c r="AZ83" s="3">
        <f t="shared" si="87"/>
        <v>0</v>
      </c>
      <c r="BA83" s="101">
        <f t="shared" si="88"/>
        <v>0</v>
      </c>
      <c r="BB83" s="62"/>
      <c r="BC83" s="41"/>
      <c r="BD83" s="3">
        <f t="shared" si="89"/>
        <v>0</v>
      </c>
      <c r="BE83" s="6">
        <f t="shared" si="90"/>
        <v>0</v>
      </c>
      <c r="BF83" s="40"/>
      <c r="BG83" s="45"/>
      <c r="BI83" s="41"/>
      <c r="BJ83" s="3">
        <f t="shared" si="91"/>
        <v>0</v>
      </c>
      <c r="BK83" s="6">
        <f t="shared" si="92"/>
        <v>0</v>
      </c>
      <c r="BL83" s="40"/>
      <c r="BM83" s="45"/>
      <c r="BO83" s="41"/>
      <c r="BP83" s="3">
        <f t="shared" si="93"/>
        <v>0</v>
      </c>
      <c r="BQ83" s="3">
        <f t="shared" si="94"/>
        <v>0</v>
      </c>
      <c r="BR83" s="6">
        <f t="shared" si="95"/>
        <v>0</v>
      </c>
      <c r="BS83" s="40"/>
      <c r="BT83" s="45"/>
      <c r="BV83" s="41"/>
      <c r="BW83" s="3">
        <f t="shared" si="96"/>
        <v>0</v>
      </c>
      <c r="BX83" s="6">
        <f t="shared" si="97"/>
        <v>0</v>
      </c>
      <c r="BY83" s="40"/>
      <c r="BZ83" s="45"/>
      <c r="CA83" s="2"/>
      <c r="CB83" s="74"/>
      <c r="CC83" s="3">
        <f t="shared" si="98"/>
        <v>0</v>
      </c>
      <c r="CD83" s="101">
        <f t="shared" si="99"/>
        <v>0</v>
      </c>
      <c r="CE83" s="40"/>
      <c r="CF83" s="45"/>
    </row>
    <row r="84" spans="1:84" ht="15.6" x14ac:dyDescent="0.3">
      <c r="A84">
        <v>79</v>
      </c>
      <c r="B84" s="86" t="s">
        <v>102</v>
      </c>
      <c r="C84" s="89">
        <v>14.7</v>
      </c>
      <c r="D84" s="93" t="s">
        <v>30</v>
      </c>
      <c r="E84" s="122" t="s">
        <v>140</v>
      </c>
      <c r="F84" s="100" t="s">
        <v>140</v>
      </c>
      <c r="H84" s="3">
        <f t="shared" si="68"/>
        <v>0</v>
      </c>
      <c r="I84" s="3">
        <f t="shared" si="69"/>
        <v>0</v>
      </c>
      <c r="J84" s="3">
        <f t="shared" si="70"/>
        <v>0</v>
      </c>
      <c r="L84" s="3">
        <f t="shared" si="67"/>
        <v>0</v>
      </c>
      <c r="M84" s="3">
        <f t="shared" si="67"/>
        <v>0</v>
      </c>
      <c r="N84" s="3">
        <f t="shared" si="67"/>
        <v>0</v>
      </c>
      <c r="P84" s="145">
        <f t="shared" si="71"/>
        <v>0</v>
      </c>
      <c r="Q84" s="145">
        <f t="shared" si="72"/>
        <v>0</v>
      </c>
      <c r="R84" s="145">
        <f t="shared" si="73"/>
        <v>0</v>
      </c>
      <c r="T84" s="77">
        <v>2</v>
      </c>
      <c r="W84" s="125"/>
      <c r="X84" s="126"/>
      <c r="Y84" s="132"/>
      <c r="AA84" s="133"/>
      <c r="AB84" s="127"/>
      <c r="AC84" s="127"/>
      <c r="AE84" s="108">
        <f t="shared" si="74"/>
        <v>0</v>
      </c>
      <c r="AF84" s="109">
        <f t="shared" si="75"/>
        <v>0</v>
      </c>
      <c r="AG84" s="101">
        <f t="shared" si="76"/>
        <v>0</v>
      </c>
      <c r="AH84" s="21"/>
      <c r="AI84" s="74"/>
      <c r="AJ84" s="3">
        <f t="shared" si="77"/>
        <v>0</v>
      </c>
      <c r="AK84" s="3">
        <f t="shared" si="78"/>
        <v>0</v>
      </c>
      <c r="AL84" s="3">
        <f t="shared" si="79"/>
        <v>0</v>
      </c>
      <c r="AM84" s="101">
        <f t="shared" si="80"/>
        <v>0</v>
      </c>
      <c r="AN84" s="21"/>
      <c r="AO84" s="74"/>
      <c r="AP84" s="3">
        <f t="shared" si="81"/>
        <v>0</v>
      </c>
      <c r="AQ84" s="3">
        <f t="shared" si="82"/>
        <v>0</v>
      </c>
      <c r="AR84" s="3">
        <f t="shared" si="83"/>
        <v>0</v>
      </c>
      <c r="AS84" s="101">
        <f t="shared" si="84"/>
        <v>0</v>
      </c>
      <c r="AT84" s="40"/>
      <c r="AU84" s="45"/>
      <c r="AV84" s="40"/>
      <c r="AW84" s="74"/>
      <c r="AX84" s="3">
        <f t="shared" si="85"/>
        <v>0</v>
      </c>
      <c r="AY84" s="3">
        <f t="shared" si="86"/>
        <v>0</v>
      </c>
      <c r="AZ84" s="3">
        <f t="shared" si="87"/>
        <v>0</v>
      </c>
      <c r="BA84" s="101">
        <f t="shared" si="88"/>
        <v>0</v>
      </c>
      <c r="BB84" s="62"/>
      <c r="BC84" s="41"/>
      <c r="BD84" s="3">
        <f t="shared" si="89"/>
        <v>0</v>
      </c>
      <c r="BE84" s="6">
        <f t="shared" si="90"/>
        <v>0</v>
      </c>
      <c r="BF84" s="40"/>
      <c r="BG84" s="45"/>
      <c r="BI84" s="41"/>
      <c r="BJ84" s="3">
        <f t="shared" si="91"/>
        <v>0</v>
      </c>
      <c r="BK84" s="6">
        <f t="shared" si="92"/>
        <v>0</v>
      </c>
      <c r="BL84" s="40"/>
      <c r="BM84" s="45"/>
      <c r="BO84" s="41"/>
      <c r="BP84" s="3">
        <f t="shared" si="93"/>
        <v>0</v>
      </c>
      <c r="BQ84" s="3">
        <f t="shared" si="94"/>
        <v>0</v>
      </c>
      <c r="BR84" s="6">
        <f t="shared" si="95"/>
        <v>0</v>
      </c>
      <c r="BS84" s="40"/>
      <c r="BT84" s="45"/>
      <c r="BV84" s="41"/>
      <c r="BW84" s="3">
        <f t="shared" si="96"/>
        <v>0</v>
      </c>
      <c r="BX84" s="6">
        <f t="shared" si="97"/>
        <v>0</v>
      </c>
      <c r="BY84" s="40"/>
      <c r="BZ84" s="45"/>
      <c r="CA84" s="2"/>
      <c r="CB84" s="74"/>
      <c r="CC84" s="3">
        <f t="shared" si="98"/>
        <v>0</v>
      </c>
      <c r="CD84" s="101">
        <f t="shared" si="99"/>
        <v>0</v>
      </c>
      <c r="CE84" s="40"/>
      <c r="CF84" s="45"/>
    </row>
    <row r="85" spans="1:84" ht="15.6" x14ac:dyDescent="0.3">
      <c r="A85">
        <v>80</v>
      </c>
      <c r="B85" s="86" t="s">
        <v>103</v>
      </c>
      <c r="C85" s="89">
        <v>22.82</v>
      </c>
      <c r="D85" s="93" t="s">
        <v>30</v>
      </c>
      <c r="E85" s="122" t="s">
        <v>140</v>
      </c>
      <c r="F85" s="100" t="s">
        <v>140</v>
      </c>
      <c r="H85" s="3">
        <f t="shared" si="68"/>
        <v>0</v>
      </c>
      <c r="I85" s="3">
        <f t="shared" si="69"/>
        <v>0</v>
      </c>
      <c r="J85" s="3">
        <f t="shared" si="70"/>
        <v>0</v>
      </c>
      <c r="L85" s="3">
        <f t="shared" si="67"/>
        <v>0</v>
      </c>
      <c r="M85" s="3">
        <f t="shared" si="67"/>
        <v>0</v>
      </c>
      <c r="N85" s="3">
        <f t="shared" si="67"/>
        <v>0</v>
      </c>
      <c r="P85" s="145">
        <f t="shared" si="71"/>
        <v>0</v>
      </c>
      <c r="Q85" s="145">
        <f t="shared" si="72"/>
        <v>0</v>
      </c>
      <c r="R85" s="145">
        <f t="shared" si="73"/>
        <v>0</v>
      </c>
      <c r="T85" s="77">
        <v>2</v>
      </c>
      <c r="W85" s="125"/>
      <c r="X85" s="126"/>
      <c r="Y85" s="132"/>
      <c r="AA85" s="133"/>
      <c r="AB85" s="127"/>
      <c r="AC85" s="127"/>
      <c r="AE85" s="108">
        <f t="shared" si="74"/>
        <v>0</v>
      </c>
      <c r="AF85" s="109">
        <f t="shared" si="75"/>
        <v>0</v>
      </c>
      <c r="AG85" s="101">
        <f t="shared" si="76"/>
        <v>0</v>
      </c>
      <c r="AH85" s="21"/>
      <c r="AI85" s="74"/>
      <c r="AJ85" s="3">
        <f t="shared" si="77"/>
        <v>0</v>
      </c>
      <c r="AK85" s="3">
        <f t="shared" si="78"/>
        <v>0</v>
      </c>
      <c r="AL85" s="3">
        <f t="shared" si="79"/>
        <v>0</v>
      </c>
      <c r="AM85" s="101">
        <f t="shared" si="80"/>
        <v>0</v>
      </c>
      <c r="AN85" s="21"/>
      <c r="AO85" s="74"/>
      <c r="AP85" s="3">
        <f t="shared" si="81"/>
        <v>0</v>
      </c>
      <c r="AQ85" s="3">
        <f t="shared" si="82"/>
        <v>0</v>
      </c>
      <c r="AR85" s="3">
        <f t="shared" si="83"/>
        <v>0</v>
      </c>
      <c r="AS85" s="101">
        <f t="shared" si="84"/>
        <v>0</v>
      </c>
      <c r="AT85" s="40"/>
      <c r="AU85" s="45"/>
      <c r="AV85" s="40"/>
      <c r="AW85" s="74"/>
      <c r="AX85" s="3">
        <f t="shared" si="85"/>
        <v>0</v>
      </c>
      <c r="AY85" s="3">
        <f t="shared" si="86"/>
        <v>0</v>
      </c>
      <c r="AZ85" s="3">
        <f t="shared" si="87"/>
        <v>0</v>
      </c>
      <c r="BA85" s="101">
        <f t="shared" si="88"/>
        <v>0</v>
      </c>
      <c r="BB85" s="62"/>
      <c r="BC85" s="41"/>
      <c r="BD85" s="3">
        <f t="shared" si="89"/>
        <v>0</v>
      </c>
      <c r="BE85" s="6">
        <f t="shared" si="90"/>
        <v>0</v>
      </c>
      <c r="BF85" s="40"/>
      <c r="BG85" s="45"/>
      <c r="BI85" s="41"/>
      <c r="BJ85" s="3">
        <f t="shared" si="91"/>
        <v>0</v>
      </c>
      <c r="BK85" s="6">
        <f t="shared" si="92"/>
        <v>0</v>
      </c>
      <c r="BL85" s="40"/>
      <c r="BM85" s="45"/>
      <c r="BO85" s="41"/>
      <c r="BP85" s="3">
        <f t="shared" si="93"/>
        <v>0</v>
      </c>
      <c r="BQ85" s="3">
        <f t="shared" si="94"/>
        <v>0</v>
      </c>
      <c r="BR85" s="6">
        <f t="shared" si="95"/>
        <v>0</v>
      </c>
      <c r="BS85" s="40"/>
      <c r="BT85" s="45"/>
      <c r="BV85" s="41"/>
      <c r="BW85" s="3">
        <f t="shared" si="96"/>
        <v>0</v>
      </c>
      <c r="BX85" s="6">
        <f t="shared" si="97"/>
        <v>0</v>
      </c>
      <c r="BY85" s="40"/>
      <c r="BZ85" s="45"/>
      <c r="CA85" s="2"/>
      <c r="CB85" s="74"/>
      <c r="CC85" s="3">
        <f t="shared" si="98"/>
        <v>0</v>
      </c>
      <c r="CD85" s="101">
        <f t="shared" si="99"/>
        <v>0</v>
      </c>
      <c r="CE85" s="40"/>
      <c r="CF85" s="45"/>
    </row>
    <row r="86" spans="1:84" ht="15.6" x14ac:dyDescent="0.3">
      <c r="A86">
        <v>81</v>
      </c>
      <c r="B86" s="86" t="s">
        <v>104</v>
      </c>
      <c r="C86" s="89">
        <v>3.01</v>
      </c>
      <c r="D86" s="93" t="s">
        <v>30</v>
      </c>
      <c r="E86" s="122" t="s">
        <v>140</v>
      </c>
      <c r="F86" s="100" t="s">
        <v>140</v>
      </c>
      <c r="H86" s="3">
        <f t="shared" si="68"/>
        <v>0</v>
      </c>
      <c r="I86" s="3">
        <f t="shared" si="69"/>
        <v>0</v>
      </c>
      <c r="J86" s="3">
        <f t="shared" si="70"/>
        <v>0</v>
      </c>
      <c r="L86" s="3">
        <f t="shared" ref="L86:N105" si="100">(SUMIF($AJ$5:$CD$5,L$5,$AJ86:$CD86))</f>
        <v>0</v>
      </c>
      <c r="M86" s="3">
        <f t="shared" si="100"/>
        <v>0</v>
      </c>
      <c r="N86" s="3">
        <f t="shared" si="100"/>
        <v>0</v>
      </c>
      <c r="P86" s="145">
        <f t="shared" si="71"/>
        <v>0</v>
      </c>
      <c r="Q86" s="145">
        <f t="shared" si="72"/>
        <v>0</v>
      </c>
      <c r="R86" s="145">
        <f t="shared" si="73"/>
        <v>0</v>
      </c>
      <c r="T86" s="77">
        <v>2</v>
      </c>
      <c r="W86" s="125"/>
      <c r="X86" s="126"/>
      <c r="Y86" s="132"/>
      <c r="AA86" s="133"/>
      <c r="AB86" s="127"/>
      <c r="AC86" s="127"/>
      <c r="AE86" s="108">
        <f t="shared" si="74"/>
        <v>0</v>
      </c>
      <c r="AF86" s="109">
        <f t="shared" si="75"/>
        <v>0</v>
      </c>
      <c r="AG86" s="101">
        <f t="shared" si="76"/>
        <v>0</v>
      </c>
      <c r="AH86" s="21"/>
      <c r="AI86" s="74"/>
      <c r="AJ86" s="3">
        <f t="shared" si="77"/>
        <v>0</v>
      </c>
      <c r="AK86" s="3">
        <f t="shared" si="78"/>
        <v>0</v>
      </c>
      <c r="AL86" s="3">
        <f t="shared" si="79"/>
        <v>0</v>
      </c>
      <c r="AM86" s="101">
        <f t="shared" si="80"/>
        <v>0</v>
      </c>
      <c r="AN86" s="21"/>
      <c r="AO86" s="74"/>
      <c r="AP86" s="3">
        <f t="shared" si="81"/>
        <v>0</v>
      </c>
      <c r="AQ86" s="3">
        <f t="shared" si="82"/>
        <v>0</v>
      </c>
      <c r="AR86" s="3">
        <f t="shared" si="83"/>
        <v>0</v>
      </c>
      <c r="AS86" s="101">
        <f t="shared" si="84"/>
        <v>0</v>
      </c>
      <c r="AT86" s="40"/>
      <c r="AU86" s="45"/>
      <c r="AV86" s="40"/>
      <c r="AW86" s="74"/>
      <c r="AX86" s="3">
        <f t="shared" si="85"/>
        <v>0</v>
      </c>
      <c r="AY86" s="3">
        <f t="shared" si="86"/>
        <v>0</v>
      </c>
      <c r="AZ86" s="3">
        <f t="shared" si="87"/>
        <v>0</v>
      </c>
      <c r="BA86" s="101">
        <f t="shared" si="88"/>
        <v>0</v>
      </c>
      <c r="BB86" s="62"/>
      <c r="BC86" s="41"/>
      <c r="BD86" s="3">
        <f t="shared" si="89"/>
        <v>0</v>
      </c>
      <c r="BE86" s="6">
        <f t="shared" si="90"/>
        <v>0</v>
      </c>
      <c r="BF86" s="40"/>
      <c r="BG86" s="45"/>
      <c r="BI86" s="41"/>
      <c r="BJ86" s="3">
        <f t="shared" si="91"/>
        <v>0</v>
      </c>
      <c r="BK86" s="6">
        <f t="shared" si="92"/>
        <v>0</v>
      </c>
      <c r="BL86" s="40"/>
      <c r="BM86" s="45"/>
      <c r="BO86" s="41"/>
      <c r="BP86" s="3">
        <f t="shared" si="93"/>
        <v>0</v>
      </c>
      <c r="BQ86" s="3">
        <f t="shared" si="94"/>
        <v>0</v>
      </c>
      <c r="BR86" s="6">
        <f t="shared" si="95"/>
        <v>0</v>
      </c>
      <c r="BS86" s="40"/>
      <c r="BT86" s="45"/>
      <c r="BV86" s="41"/>
      <c r="BW86" s="3">
        <f t="shared" si="96"/>
        <v>0</v>
      </c>
      <c r="BX86" s="6">
        <f t="shared" si="97"/>
        <v>0</v>
      </c>
      <c r="BY86" s="40"/>
      <c r="BZ86" s="45"/>
      <c r="CA86" s="2"/>
      <c r="CB86" s="74"/>
      <c r="CC86" s="3">
        <f t="shared" si="98"/>
        <v>0</v>
      </c>
      <c r="CD86" s="101">
        <f t="shared" si="99"/>
        <v>0</v>
      </c>
      <c r="CE86" s="40"/>
      <c r="CF86" s="45"/>
    </row>
    <row r="87" spans="1:84" ht="15.6" x14ac:dyDescent="0.3">
      <c r="A87">
        <v>82</v>
      </c>
      <c r="B87" s="86" t="s">
        <v>105</v>
      </c>
      <c r="C87" s="89">
        <v>13.62</v>
      </c>
      <c r="D87" s="93" t="s">
        <v>30</v>
      </c>
      <c r="E87" s="122" t="s">
        <v>140</v>
      </c>
      <c r="F87" s="100" t="s">
        <v>140</v>
      </c>
      <c r="H87" s="3">
        <f t="shared" si="68"/>
        <v>0</v>
      </c>
      <c r="I87" s="3">
        <f t="shared" si="69"/>
        <v>0</v>
      </c>
      <c r="J87" s="3">
        <f t="shared" si="70"/>
        <v>0</v>
      </c>
      <c r="L87" s="3">
        <f t="shared" si="100"/>
        <v>0</v>
      </c>
      <c r="M87" s="3">
        <f t="shared" si="100"/>
        <v>0</v>
      </c>
      <c r="N87" s="3">
        <f t="shared" si="100"/>
        <v>0</v>
      </c>
      <c r="P87" s="145">
        <f t="shared" si="71"/>
        <v>0</v>
      </c>
      <c r="Q87" s="145">
        <f t="shared" si="72"/>
        <v>0</v>
      </c>
      <c r="R87" s="145">
        <f t="shared" si="73"/>
        <v>0</v>
      </c>
      <c r="T87" s="77">
        <v>2</v>
      </c>
      <c r="W87" s="125"/>
      <c r="X87" s="126"/>
      <c r="Y87" s="132"/>
      <c r="AA87" s="133"/>
      <c r="AB87" s="127"/>
      <c r="AC87" s="127"/>
      <c r="AE87" s="108">
        <f t="shared" si="74"/>
        <v>0</v>
      </c>
      <c r="AF87" s="109">
        <f t="shared" si="75"/>
        <v>0</v>
      </c>
      <c r="AG87" s="101">
        <f t="shared" si="76"/>
        <v>0</v>
      </c>
      <c r="AH87" s="21"/>
      <c r="AI87" s="74"/>
      <c r="AJ87" s="3">
        <f t="shared" si="77"/>
        <v>0</v>
      </c>
      <c r="AK87" s="3">
        <f t="shared" si="78"/>
        <v>0</v>
      </c>
      <c r="AL87" s="3">
        <f t="shared" si="79"/>
        <v>0</v>
      </c>
      <c r="AM87" s="101">
        <f t="shared" si="80"/>
        <v>0</v>
      </c>
      <c r="AN87" s="21"/>
      <c r="AO87" s="74"/>
      <c r="AP87" s="3">
        <f t="shared" si="81"/>
        <v>0</v>
      </c>
      <c r="AQ87" s="3">
        <f t="shared" si="82"/>
        <v>0</v>
      </c>
      <c r="AR87" s="3">
        <f t="shared" si="83"/>
        <v>0</v>
      </c>
      <c r="AS87" s="101">
        <f t="shared" si="84"/>
        <v>0</v>
      </c>
      <c r="AT87" s="40"/>
      <c r="AU87" s="45"/>
      <c r="AV87" s="40"/>
      <c r="AW87" s="74"/>
      <c r="AX87" s="3">
        <f t="shared" si="85"/>
        <v>0</v>
      </c>
      <c r="AY87" s="3">
        <f t="shared" si="86"/>
        <v>0</v>
      </c>
      <c r="AZ87" s="3">
        <f t="shared" si="87"/>
        <v>0</v>
      </c>
      <c r="BA87" s="101">
        <f t="shared" si="88"/>
        <v>0</v>
      </c>
      <c r="BB87" s="62"/>
      <c r="BC87" s="41"/>
      <c r="BD87" s="3">
        <f t="shared" si="89"/>
        <v>0</v>
      </c>
      <c r="BE87" s="6">
        <f t="shared" si="90"/>
        <v>0</v>
      </c>
      <c r="BF87" s="40"/>
      <c r="BG87" s="45"/>
      <c r="BI87" s="41"/>
      <c r="BJ87" s="3">
        <f t="shared" si="91"/>
        <v>0</v>
      </c>
      <c r="BK87" s="6">
        <f t="shared" si="92"/>
        <v>0</v>
      </c>
      <c r="BL87" s="40"/>
      <c r="BM87" s="45"/>
      <c r="BO87" s="41"/>
      <c r="BP87" s="3">
        <f t="shared" si="93"/>
        <v>0</v>
      </c>
      <c r="BQ87" s="3">
        <f t="shared" si="94"/>
        <v>0</v>
      </c>
      <c r="BR87" s="6">
        <f t="shared" si="95"/>
        <v>0</v>
      </c>
      <c r="BS87" s="40"/>
      <c r="BT87" s="45"/>
      <c r="BV87" s="41"/>
      <c r="BW87" s="3">
        <f t="shared" si="96"/>
        <v>0</v>
      </c>
      <c r="BX87" s="6">
        <f t="shared" si="97"/>
        <v>0</v>
      </c>
      <c r="BY87" s="40"/>
      <c r="BZ87" s="45"/>
      <c r="CA87" s="2"/>
      <c r="CB87" s="74"/>
      <c r="CC87" s="3">
        <f t="shared" si="98"/>
        <v>0</v>
      </c>
      <c r="CD87" s="101">
        <f t="shared" si="99"/>
        <v>0</v>
      </c>
      <c r="CE87" s="40"/>
      <c r="CF87" s="45"/>
    </row>
    <row r="88" spans="1:84" ht="15.6" x14ac:dyDescent="0.3">
      <c r="A88">
        <v>83</v>
      </c>
      <c r="B88" s="86" t="s">
        <v>106</v>
      </c>
      <c r="C88" s="89">
        <v>8.24</v>
      </c>
      <c r="D88" s="93" t="s">
        <v>141</v>
      </c>
      <c r="E88" s="122" t="s">
        <v>140</v>
      </c>
      <c r="F88" s="100" t="s">
        <v>140</v>
      </c>
      <c r="H88" s="3">
        <f t="shared" si="68"/>
        <v>0</v>
      </c>
      <c r="I88" s="3">
        <f t="shared" si="69"/>
        <v>0</v>
      </c>
      <c r="J88" s="3">
        <f t="shared" si="70"/>
        <v>0</v>
      </c>
      <c r="L88" s="3">
        <f t="shared" si="100"/>
        <v>0</v>
      </c>
      <c r="M88" s="3">
        <f t="shared" si="100"/>
        <v>0</v>
      </c>
      <c r="N88" s="3">
        <f t="shared" si="100"/>
        <v>0</v>
      </c>
      <c r="P88" s="145">
        <f t="shared" si="71"/>
        <v>0</v>
      </c>
      <c r="Q88" s="145">
        <f t="shared" si="72"/>
        <v>0</v>
      </c>
      <c r="R88" s="145">
        <f t="shared" si="73"/>
        <v>0</v>
      </c>
      <c r="T88" s="77">
        <v>2</v>
      </c>
      <c r="W88" s="125"/>
      <c r="X88" s="126"/>
      <c r="Y88" s="139"/>
      <c r="AA88" s="133"/>
      <c r="AB88" s="127"/>
      <c r="AC88" s="127"/>
      <c r="AE88" s="108">
        <f t="shared" si="74"/>
        <v>0</v>
      </c>
      <c r="AF88" s="109">
        <f t="shared" si="75"/>
        <v>0</v>
      </c>
      <c r="AG88" s="101">
        <f t="shared" si="76"/>
        <v>0</v>
      </c>
      <c r="AH88" s="21"/>
      <c r="AI88" s="74"/>
      <c r="AJ88" s="3">
        <f t="shared" si="77"/>
        <v>0</v>
      </c>
      <c r="AK88" s="3">
        <f t="shared" si="78"/>
        <v>0</v>
      </c>
      <c r="AL88" s="3">
        <f t="shared" si="79"/>
        <v>0</v>
      </c>
      <c r="AM88" s="101">
        <f t="shared" si="80"/>
        <v>0</v>
      </c>
      <c r="AN88" s="21"/>
      <c r="AO88" s="74"/>
      <c r="AP88" s="3">
        <f t="shared" si="81"/>
        <v>0</v>
      </c>
      <c r="AQ88" s="3">
        <f t="shared" si="82"/>
        <v>0</v>
      </c>
      <c r="AR88" s="3">
        <f t="shared" si="83"/>
        <v>0</v>
      </c>
      <c r="AS88" s="101">
        <f t="shared" si="84"/>
        <v>0</v>
      </c>
      <c r="AT88" s="40"/>
      <c r="AU88" s="45"/>
      <c r="AV88" s="40"/>
      <c r="AW88" s="74"/>
      <c r="AX88" s="3">
        <f t="shared" si="85"/>
        <v>0</v>
      </c>
      <c r="AY88" s="3">
        <f t="shared" si="86"/>
        <v>0</v>
      </c>
      <c r="AZ88" s="3">
        <f t="shared" si="87"/>
        <v>0</v>
      </c>
      <c r="BA88" s="101">
        <f t="shared" si="88"/>
        <v>0</v>
      </c>
      <c r="BB88" s="62"/>
      <c r="BC88" s="41"/>
      <c r="BD88" s="3">
        <f t="shared" si="89"/>
        <v>0</v>
      </c>
      <c r="BE88" s="6">
        <f t="shared" si="90"/>
        <v>0</v>
      </c>
      <c r="BF88" s="40"/>
      <c r="BG88" s="45"/>
      <c r="BI88" s="41"/>
      <c r="BJ88" s="3">
        <f t="shared" si="91"/>
        <v>0</v>
      </c>
      <c r="BK88" s="6">
        <f t="shared" si="92"/>
        <v>0</v>
      </c>
      <c r="BL88" s="40"/>
      <c r="BM88" s="45"/>
      <c r="BO88" s="41"/>
      <c r="BP88" s="3">
        <f t="shared" si="93"/>
        <v>0</v>
      </c>
      <c r="BQ88" s="3">
        <f t="shared" si="94"/>
        <v>0</v>
      </c>
      <c r="BR88" s="6">
        <f t="shared" si="95"/>
        <v>0</v>
      </c>
      <c r="BS88" s="40"/>
      <c r="BT88" s="45"/>
      <c r="BV88" s="41"/>
      <c r="BW88" s="3">
        <f t="shared" si="96"/>
        <v>0</v>
      </c>
      <c r="BX88" s="6">
        <f t="shared" si="97"/>
        <v>0</v>
      </c>
      <c r="BY88" s="40"/>
      <c r="BZ88" s="45"/>
      <c r="CA88" s="2"/>
      <c r="CB88" s="74"/>
      <c r="CC88" s="3">
        <f t="shared" si="98"/>
        <v>0</v>
      </c>
      <c r="CD88" s="101">
        <f t="shared" si="99"/>
        <v>0</v>
      </c>
      <c r="CE88" s="40"/>
      <c r="CF88" s="45"/>
    </row>
    <row r="89" spans="1:84" ht="15.6" x14ac:dyDescent="0.3">
      <c r="A89">
        <v>84</v>
      </c>
      <c r="B89" s="86" t="s">
        <v>107</v>
      </c>
      <c r="C89" s="89">
        <v>5.98</v>
      </c>
      <c r="D89" s="93" t="s">
        <v>141</v>
      </c>
      <c r="E89" s="122" t="s">
        <v>140</v>
      </c>
      <c r="F89" s="100" t="s">
        <v>140</v>
      </c>
      <c r="H89" s="3">
        <f t="shared" si="68"/>
        <v>0</v>
      </c>
      <c r="I89" s="3">
        <f t="shared" si="69"/>
        <v>0</v>
      </c>
      <c r="J89" s="3">
        <f t="shared" si="70"/>
        <v>0</v>
      </c>
      <c r="L89" s="3">
        <f t="shared" si="100"/>
        <v>0</v>
      </c>
      <c r="M89" s="3">
        <f t="shared" si="100"/>
        <v>0</v>
      </c>
      <c r="N89" s="3">
        <f t="shared" si="100"/>
        <v>0</v>
      </c>
      <c r="P89" s="145">
        <f t="shared" si="71"/>
        <v>0</v>
      </c>
      <c r="Q89" s="145">
        <f t="shared" si="72"/>
        <v>0</v>
      </c>
      <c r="R89" s="145">
        <f t="shared" si="73"/>
        <v>0</v>
      </c>
      <c r="T89" s="77">
        <v>2</v>
      </c>
      <c r="W89" s="125"/>
      <c r="X89" s="126"/>
      <c r="Y89" s="132"/>
      <c r="AA89" s="133"/>
      <c r="AB89" s="127"/>
      <c r="AC89" s="127"/>
      <c r="AE89" s="108">
        <f t="shared" si="74"/>
        <v>0</v>
      </c>
      <c r="AF89" s="109">
        <f t="shared" si="75"/>
        <v>0</v>
      </c>
      <c r="AG89" s="101">
        <f t="shared" si="76"/>
        <v>0</v>
      </c>
      <c r="AH89" s="21"/>
      <c r="AI89" s="74"/>
      <c r="AJ89" s="3">
        <f t="shared" si="77"/>
        <v>0</v>
      </c>
      <c r="AK89" s="3">
        <f t="shared" si="78"/>
        <v>0</v>
      </c>
      <c r="AL89" s="3">
        <f t="shared" si="79"/>
        <v>0</v>
      </c>
      <c r="AM89" s="101">
        <f t="shared" si="80"/>
        <v>0</v>
      </c>
      <c r="AN89" s="21"/>
      <c r="AO89" s="74"/>
      <c r="AP89" s="3">
        <f t="shared" si="81"/>
        <v>0</v>
      </c>
      <c r="AQ89" s="3">
        <f t="shared" si="82"/>
        <v>0</v>
      </c>
      <c r="AR89" s="3">
        <f t="shared" si="83"/>
        <v>0</v>
      </c>
      <c r="AS89" s="101">
        <f t="shared" si="84"/>
        <v>0</v>
      </c>
      <c r="AT89" s="40"/>
      <c r="AU89" s="45"/>
      <c r="AV89" s="40"/>
      <c r="AW89" s="74"/>
      <c r="AX89" s="3">
        <f t="shared" si="85"/>
        <v>0</v>
      </c>
      <c r="AY89" s="3">
        <f t="shared" si="86"/>
        <v>0</v>
      </c>
      <c r="AZ89" s="3">
        <f t="shared" si="87"/>
        <v>0</v>
      </c>
      <c r="BA89" s="101">
        <f t="shared" si="88"/>
        <v>0</v>
      </c>
      <c r="BB89" s="62"/>
      <c r="BC89" s="41"/>
      <c r="BD89" s="3">
        <f t="shared" si="89"/>
        <v>0</v>
      </c>
      <c r="BE89" s="6">
        <f t="shared" si="90"/>
        <v>0</v>
      </c>
      <c r="BF89" s="40"/>
      <c r="BG89" s="45"/>
      <c r="BI89" s="41"/>
      <c r="BJ89" s="3">
        <f t="shared" si="91"/>
        <v>0</v>
      </c>
      <c r="BK89" s="6">
        <f t="shared" si="92"/>
        <v>0</v>
      </c>
      <c r="BL89" s="40"/>
      <c r="BM89" s="45"/>
      <c r="BO89" s="41"/>
      <c r="BP89" s="3">
        <f t="shared" si="93"/>
        <v>0</v>
      </c>
      <c r="BQ89" s="3">
        <f t="shared" si="94"/>
        <v>0</v>
      </c>
      <c r="BR89" s="6">
        <f t="shared" si="95"/>
        <v>0</v>
      </c>
      <c r="BS89" s="40"/>
      <c r="BT89" s="45"/>
      <c r="BV89" s="41"/>
      <c r="BW89" s="3">
        <f t="shared" si="96"/>
        <v>0</v>
      </c>
      <c r="BX89" s="6">
        <f t="shared" si="97"/>
        <v>0</v>
      </c>
      <c r="BY89" s="40"/>
      <c r="BZ89" s="45"/>
      <c r="CA89" s="2"/>
      <c r="CB89" s="74"/>
      <c r="CC89" s="3">
        <f t="shared" si="98"/>
        <v>0</v>
      </c>
      <c r="CD89" s="101">
        <f t="shared" si="99"/>
        <v>0</v>
      </c>
      <c r="CE89" s="40"/>
      <c r="CF89" s="45"/>
    </row>
    <row r="90" spans="1:84" ht="15.6" x14ac:dyDescent="0.3">
      <c r="A90">
        <v>85</v>
      </c>
      <c r="B90" s="86" t="s">
        <v>108</v>
      </c>
      <c r="C90" s="89">
        <v>24</v>
      </c>
      <c r="D90" s="93" t="s">
        <v>141</v>
      </c>
      <c r="E90" s="122" t="s">
        <v>140</v>
      </c>
      <c r="F90" s="100" t="s">
        <v>140</v>
      </c>
      <c r="H90" s="3">
        <f t="shared" si="68"/>
        <v>0</v>
      </c>
      <c r="I90" s="3">
        <f t="shared" si="69"/>
        <v>0</v>
      </c>
      <c r="J90" s="3">
        <f t="shared" si="70"/>
        <v>0</v>
      </c>
      <c r="L90" s="3">
        <f t="shared" si="100"/>
        <v>0</v>
      </c>
      <c r="M90" s="3">
        <f t="shared" si="100"/>
        <v>0</v>
      </c>
      <c r="N90" s="3">
        <f t="shared" si="100"/>
        <v>0</v>
      </c>
      <c r="P90" s="145">
        <f t="shared" si="71"/>
        <v>0</v>
      </c>
      <c r="Q90" s="145">
        <f t="shared" si="72"/>
        <v>0</v>
      </c>
      <c r="R90" s="145">
        <f t="shared" si="73"/>
        <v>0</v>
      </c>
      <c r="T90" s="77">
        <v>2</v>
      </c>
      <c r="W90" s="125"/>
      <c r="X90" s="126"/>
      <c r="Y90" s="132"/>
      <c r="AA90" s="133"/>
      <c r="AB90" s="127"/>
      <c r="AC90" s="127"/>
      <c r="AE90" s="108">
        <f t="shared" si="74"/>
        <v>0</v>
      </c>
      <c r="AF90" s="109">
        <f t="shared" si="75"/>
        <v>0</v>
      </c>
      <c r="AG90" s="101">
        <f t="shared" si="76"/>
        <v>0</v>
      </c>
      <c r="AH90" s="21"/>
      <c r="AI90" s="74"/>
      <c r="AJ90" s="3">
        <f t="shared" si="77"/>
        <v>0</v>
      </c>
      <c r="AK90" s="3">
        <f t="shared" si="78"/>
        <v>0</v>
      </c>
      <c r="AL90" s="3">
        <f t="shared" si="79"/>
        <v>0</v>
      </c>
      <c r="AM90" s="101">
        <f t="shared" si="80"/>
        <v>0</v>
      </c>
      <c r="AN90" s="21"/>
      <c r="AO90" s="74"/>
      <c r="AP90" s="3">
        <f t="shared" si="81"/>
        <v>0</v>
      </c>
      <c r="AQ90" s="3">
        <f t="shared" si="82"/>
        <v>0</v>
      </c>
      <c r="AR90" s="3">
        <f t="shared" si="83"/>
        <v>0</v>
      </c>
      <c r="AS90" s="101">
        <f t="shared" si="84"/>
        <v>0</v>
      </c>
      <c r="AT90" s="40"/>
      <c r="AU90" s="45"/>
      <c r="AV90" s="40"/>
      <c r="AW90" s="74"/>
      <c r="AX90" s="3">
        <f t="shared" si="85"/>
        <v>0</v>
      </c>
      <c r="AY90" s="3">
        <f t="shared" si="86"/>
        <v>0</v>
      </c>
      <c r="AZ90" s="3">
        <f t="shared" si="87"/>
        <v>0</v>
      </c>
      <c r="BA90" s="101">
        <f t="shared" si="88"/>
        <v>0</v>
      </c>
      <c r="BB90" s="62"/>
      <c r="BC90" s="41"/>
      <c r="BD90" s="3">
        <f t="shared" si="89"/>
        <v>0</v>
      </c>
      <c r="BE90" s="6">
        <f t="shared" si="90"/>
        <v>0</v>
      </c>
      <c r="BF90" s="40"/>
      <c r="BG90" s="45"/>
      <c r="BI90" s="41"/>
      <c r="BJ90" s="3">
        <f t="shared" si="91"/>
        <v>0</v>
      </c>
      <c r="BK90" s="6">
        <f t="shared" si="92"/>
        <v>0</v>
      </c>
      <c r="BL90" s="40"/>
      <c r="BM90" s="45"/>
      <c r="BO90" s="41"/>
      <c r="BP90" s="3">
        <f t="shared" si="93"/>
        <v>0</v>
      </c>
      <c r="BQ90" s="3">
        <f t="shared" si="94"/>
        <v>0</v>
      </c>
      <c r="BR90" s="6">
        <f t="shared" si="95"/>
        <v>0</v>
      </c>
      <c r="BS90" s="40"/>
      <c r="BT90" s="45"/>
      <c r="BV90" s="41"/>
      <c r="BW90" s="3">
        <f t="shared" si="96"/>
        <v>0</v>
      </c>
      <c r="BX90" s="6">
        <f t="shared" si="97"/>
        <v>0</v>
      </c>
      <c r="BY90" s="40"/>
      <c r="BZ90" s="45"/>
      <c r="CA90" s="2"/>
      <c r="CB90" s="74"/>
      <c r="CC90" s="3">
        <f t="shared" si="98"/>
        <v>0</v>
      </c>
      <c r="CD90" s="101">
        <f t="shared" si="99"/>
        <v>0</v>
      </c>
      <c r="CE90" s="40"/>
      <c r="CF90" s="45"/>
    </row>
    <row r="91" spans="1:84" ht="15.6" x14ac:dyDescent="0.3">
      <c r="A91">
        <v>86</v>
      </c>
      <c r="B91" s="86" t="s">
        <v>109</v>
      </c>
      <c r="C91" s="89">
        <v>4.7300000000000004</v>
      </c>
      <c r="D91" s="93" t="s">
        <v>141</v>
      </c>
      <c r="E91" s="122" t="s">
        <v>140</v>
      </c>
      <c r="F91" s="100" t="s">
        <v>140</v>
      </c>
      <c r="H91" s="3">
        <f t="shared" si="68"/>
        <v>0</v>
      </c>
      <c r="I91" s="3">
        <f t="shared" si="69"/>
        <v>0</v>
      </c>
      <c r="J91" s="3">
        <f t="shared" si="70"/>
        <v>0</v>
      </c>
      <c r="L91" s="3">
        <f t="shared" si="100"/>
        <v>0</v>
      </c>
      <c r="M91" s="3">
        <f t="shared" si="100"/>
        <v>0</v>
      </c>
      <c r="N91" s="3">
        <f t="shared" si="100"/>
        <v>0</v>
      </c>
      <c r="P91" s="145">
        <f t="shared" si="71"/>
        <v>0</v>
      </c>
      <c r="Q91" s="145">
        <f t="shared" si="72"/>
        <v>0</v>
      </c>
      <c r="R91" s="145">
        <f t="shared" si="73"/>
        <v>0</v>
      </c>
      <c r="T91" s="77">
        <v>2</v>
      </c>
      <c r="W91" s="125"/>
      <c r="X91" s="126"/>
      <c r="Y91" s="132"/>
      <c r="AA91" s="133"/>
      <c r="AB91" s="127"/>
      <c r="AC91" s="127"/>
      <c r="AE91" s="108">
        <f t="shared" si="74"/>
        <v>0</v>
      </c>
      <c r="AF91" s="109">
        <f t="shared" si="75"/>
        <v>0</v>
      </c>
      <c r="AG91" s="101">
        <f t="shared" si="76"/>
        <v>0</v>
      </c>
      <c r="AH91" s="21"/>
      <c r="AI91" s="74"/>
      <c r="AJ91" s="3">
        <f t="shared" si="77"/>
        <v>0</v>
      </c>
      <c r="AK91" s="3">
        <f t="shared" si="78"/>
        <v>0</v>
      </c>
      <c r="AL91" s="3">
        <f t="shared" si="79"/>
        <v>0</v>
      </c>
      <c r="AM91" s="101">
        <f t="shared" si="80"/>
        <v>0</v>
      </c>
      <c r="AN91" s="21"/>
      <c r="AO91" s="74"/>
      <c r="AP91" s="3">
        <f t="shared" si="81"/>
        <v>0</v>
      </c>
      <c r="AQ91" s="3">
        <f t="shared" si="82"/>
        <v>0</v>
      </c>
      <c r="AR91" s="3">
        <f t="shared" si="83"/>
        <v>0</v>
      </c>
      <c r="AS91" s="101">
        <f t="shared" si="84"/>
        <v>0</v>
      </c>
      <c r="AT91" s="40"/>
      <c r="AU91" s="45"/>
      <c r="AV91" s="40"/>
      <c r="AW91" s="74"/>
      <c r="AX91" s="3">
        <f t="shared" si="85"/>
        <v>0</v>
      </c>
      <c r="AY91" s="3">
        <f t="shared" si="86"/>
        <v>0</v>
      </c>
      <c r="AZ91" s="3">
        <f t="shared" si="87"/>
        <v>0</v>
      </c>
      <c r="BA91" s="101">
        <f t="shared" si="88"/>
        <v>0</v>
      </c>
      <c r="BB91" s="62"/>
      <c r="BC91" s="41"/>
      <c r="BD91" s="3">
        <f t="shared" si="89"/>
        <v>0</v>
      </c>
      <c r="BE91" s="6">
        <f t="shared" si="90"/>
        <v>0</v>
      </c>
      <c r="BF91" s="40"/>
      <c r="BG91" s="45"/>
      <c r="BI91" s="41"/>
      <c r="BJ91" s="3">
        <f t="shared" si="91"/>
        <v>0</v>
      </c>
      <c r="BK91" s="6">
        <f t="shared" si="92"/>
        <v>0</v>
      </c>
      <c r="BL91" s="40"/>
      <c r="BM91" s="45"/>
      <c r="BO91" s="41"/>
      <c r="BP91" s="3">
        <f t="shared" si="93"/>
        <v>0</v>
      </c>
      <c r="BQ91" s="3">
        <f t="shared" si="94"/>
        <v>0</v>
      </c>
      <c r="BR91" s="6">
        <f t="shared" si="95"/>
        <v>0</v>
      </c>
      <c r="BS91" s="40"/>
      <c r="BT91" s="45"/>
      <c r="BV91" s="41"/>
      <c r="BW91" s="3">
        <f t="shared" si="96"/>
        <v>0</v>
      </c>
      <c r="BX91" s="6">
        <f t="shared" si="97"/>
        <v>0</v>
      </c>
      <c r="BY91" s="40"/>
      <c r="BZ91" s="45"/>
      <c r="CA91" s="2"/>
      <c r="CB91" s="74"/>
      <c r="CC91" s="3">
        <f t="shared" si="98"/>
        <v>0</v>
      </c>
      <c r="CD91" s="101">
        <f t="shared" si="99"/>
        <v>0</v>
      </c>
      <c r="CE91" s="40"/>
      <c r="CF91" s="45"/>
    </row>
    <row r="92" spans="1:84" ht="15.6" x14ac:dyDescent="0.3">
      <c r="A92">
        <v>87</v>
      </c>
      <c r="B92" s="86" t="s">
        <v>110</v>
      </c>
      <c r="C92" s="89">
        <v>5.2</v>
      </c>
      <c r="D92" s="93" t="s">
        <v>30</v>
      </c>
      <c r="E92" s="122" t="s">
        <v>139</v>
      </c>
      <c r="F92" s="100" t="s">
        <v>139</v>
      </c>
      <c r="H92" s="3">
        <f t="shared" si="68"/>
        <v>80</v>
      </c>
      <c r="I92" s="3">
        <f t="shared" si="69"/>
        <v>20</v>
      </c>
      <c r="J92" s="3">
        <f t="shared" si="70"/>
        <v>0</v>
      </c>
      <c r="L92" s="3">
        <f t="shared" si="100"/>
        <v>0</v>
      </c>
      <c r="M92" s="3">
        <f t="shared" si="100"/>
        <v>0</v>
      </c>
      <c r="N92" s="3">
        <f t="shared" si="100"/>
        <v>0</v>
      </c>
      <c r="P92" s="145">
        <f t="shared" si="71"/>
        <v>0</v>
      </c>
      <c r="Q92" s="145">
        <f t="shared" si="72"/>
        <v>0</v>
      </c>
      <c r="R92" s="145">
        <f t="shared" si="73"/>
        <v>0</v>
      </c>
      <c r="T92" s="77">
        <v>2</v>
      </c>
      <c r="W92" s="68">
        <v>2</v>
      </c>
      <c r="X92" s="69">
        <v>2</v>
      </c>
      <c r="Y92" s="136"/>
      <c r="AA92" s="74">
        <v>80</v>
      </c>
      <c r="AB92" s="52">
        <v>20</v>
      </c>
      <c r="AC92" s="52">
        <v>0</v>
      </c>
      <c r="AE92" s="108">
        <f t="shared" si="74"/>
        <v>416</v>
      </c>
      <c r="AF92" s="109">
        <f t="shared" si="75"/>
        <v>104</v>
      </c>
      <c r="AG92" s="101">
        <f t="shared" si="76"/>
        <v>0</v>
      </c>
      <c r="AH92" s="21"/>
      <c r="AI92" s="74"/>
      <c r="AJ92" s="3">
        <f t="shared" si="77"/>
        <v>0</v>
      </c>
      <c r="AK92" s="3">
        <f t="shared" si="78"/>
        <v>0</v>
      </c>
      <c r="AL92" s="3">
        <f t="shared" si="79"/>
        <v>0</v>
      </c>
      <c r="AM92" s="101">
        <f t="shared" si="80"/>
        <v>0</v>
      </c>
      <c r="AN92" s="21"/>
      <c r="AO92" s="74"/>
      <c r="AP92" s="3">
        <f t="shared" si="81"/>
        <v>0</v>
      </c>
      <c r="AQ92" s="3">
        <f t="shared" si="82"/>
        <v>0</v>
      </c>
      <c r="AR92" s="3">
        <f t="shared" si="83"/>
        <v>0</v>
      </c>
      <c r="AS92" s="101">
        <f t="shared" si="84"/>
        <v>0</v>
      </c>
      <c r="AT92" s="40"/>
      <c r="AU92" s="45"/>
      <c r="AV92" s="40"/>
      <c r="AW92" s="74"/>
      <c r="AX92" s="3">
        <f t="shared" si="85"/>
        <v>0</v>
      </c>
      <c r="AY92" s="3">
        <f t="shared" si="86"/>
        <v>0</v>
      </c>
      <c r="AZ92" s="3">
        <f t="shared" si="87"/>
        <v>0</v>
      </c>
      <c r="BA92" s="101">
        <f t="shared" si="88"/>
        <v>0</v>
      </c>
      <c r="BB92" s="62"/>
      <c r="BC92" s="41"/>
      <c r="BD92" s="3">
        <f t="shared" si="89"/>
        <v>0</v>
      </c>
      <c r="BE92" s="6">
        <f t="shared" si="90"/>
        <v>0</v>
      </c>
      <c r="BF92" s="40"/>
      <c r="BG92" s="45"/>
      <c r="BI92" s="41"/>
      <c r="BJ92" s="3">
        <f t="shared" si="91"/>
        <v>0</v>
      </c>
      <c r="BK92" s="6">
        <f t="shared" si="92"/>
        <v>0</v>
      </c>
      <c r="BL92" s="40"/>
      <c r="BM92" s="45"/>
      <c r="BO92" s="41"/>
      <c r="BP92" s="3">
        <f t="shared" si="93"/>
        <v>0</v>
      </c>
      <c r="BQ92" s="3">
        <f t="shared" si="94"/>
        <v>0</v>
      </c>
      <c r="BR92" s="6">
        <f t="shared" si="95"/>
        <v>0</v>
      </c>
      <c r="BS92" s="40"/>
      <c r="BT92" s="45"/>
      <c r="BV92" s="41"/>
      <c r="BW92" s="3">
        <f t="shared" si="96"/>
        <v>0</v>
      </c>
      <c r="BX92" s="6">
        <f t="shared" si="97"/>
        <v>0</v>
      </c>
      <c r="BY92" s="40"/>
      <c r="BZ92" s="45"/>
      <c r="CA92" s="2"/>
      <c r="CB92" s="74"/>
      <c r="CC92" s="3">
        <f t="shared" si="98"/>
        <v>0</v>
      </c>
      <c r="CD92" s="101">
        <f t="shared" si="99"/>
        <v>0</v>
      </c>
      <c r="CE92" s="40"/>
      <c r="CF92" s="45"/>
    </row>
    <row r="93" spans="1:84" ht="15.6" x14ac:dyDescent="0.3">
      <c r="A93">
        <v>88</v>
      </c>
      <c r="B93" s="86" t="s">
        <v>111</v>
      </c>
      <c r="C93" s="89">
        <v>14</v>
      </c>
      <c r="D93" s="93" t="s">
        <v>30</v>
      </c>
      <c r="E93" s="122" t="s">
        <v>139</v>
      </c>
      <c r="F93" s="100" t="s">
        <v>139</v>
      </c>
      <c r="H93" s="3">
        <f t="shared" si="68"/>
        <v>83.525000000000006</v>
      </c>
      <c r="I93" s="3">
        <f t="shared" si="69"/>
        <v>4.1500000000000057</v>
      </c>
      <c r="J93" s="3">
        <f t="shared" si="70"/>
        <v>2.6750000000000114</v>
      </c>
      <c r="L93" s="3">
        <f t="shared" si="100"/>
        <v>26.475000000000001</v>
      </c>
      <c r="M93" s="3">
        <f t="shared" si="100"/>
        <v>35.849999999999994</v>
      </c>
      <c r="N93" s="3">
        <f t="shared" si="100"/>
        <v>67.324999999999989</v>
      </c>
      <c r="P93" s="145">
        <f t="shared" si="71"/>
        <v>370.65000000000003</v>
      </c>
      <c r="Q93" s="145">
        <f t="shared" si="72"/>
        <v>501.89999999999992</v>
      </c>
      <c r="R93" s="145">
        <f t="shared" si="73"/>
        <v>942.54999999999984</v>
      </c>
      <c r="T93" s="77">
        <v>2</v>
      </c>
      <c r="W93" s="68">
        <v>2</v>
      </c>
      <c r="X93" s="69">
        <v>2</v>
      </c>
      <c r="Y93" s="136"/>
      <c r="AA93" s="74">
        <v>110</v>
      </c>
      <c r="AB93" s="52">
        <v>40</v>
      </c>
      <c r="AC93" s="52">
        <v>70</v>
      </c>
      <c r="AE93" s="108">
        <f t="shared" si="74"/>
        <v>1540</v>
      </c>
      <c r="AF93" s="109">
        <f t="shared" si="75"/>
        <v>560</v>
      </c>
      <c r="AG93" s="101">
        <f t="shared" si="76"/>
        <v>980</v>
      </c>
      <c r="AH93" s="21"/>
      <c r="AI93" s="74">
        <v>7.5</v>
      </c>
      <c r="AJ93" s="3">
        <f t="shared" si="77"/>
        <v>6.5250000000000004</v>
      </c>
      <c r="AK93" s="3">
        <f t="shared" si="78"/>
        <v>14.324999999999999</v>
      </c>
      <c r="AL93" s="3">
        <f t="shared" si="79"/>
        <v>20.25</v>
      </c>
      <c r="AM93" s="101">
        <f t="shared" si="80"/>
        <v>105</v>
      </c>
      <c r="AN93" s="21"/>
      <c r="AO93" s="74">
        <v>17.5</v>
      </c>
      <c r="AP93" s="3">
        <f t="shared" si="81"/>
        <v>19.95</v>
      </c>
      <c r="AQ93" s="3">
        <f t="shared" si="82"/>
        <v>21.524999999999999</v>
      </c>
      <c r="AR93" s="3">
        <f t="shared" si="83"/>
        <v>47.074999999999996</v>
      </c>
      <c r="AS93" s="101">
        <f t="shared" si="84"/>
        <v>245</v>
      </c>
      <c r="AT93" s="40"/>
      <c r="AU93" s="45"/>
      <c r="AV93" s="40"/>
      <c r="AW93" s="74"/>
      <c r="AX93" s="3">
        <f t="shared" si="85"/>
        <v>0</v>
      </c>
      <c r="AY93" s="3">
        <f t="shared" si="86"/>
        <v>0</v>
      </c>
      <c r="AZ93" s="3">
        <f t="shared" si="87"/>
        <v>0</v>
      </c>
      <c r="BA93" s="101">
        <f t="shared" si="88"/>
        <v>0</v>
      </c>
      <c r="BB93" s="62"/>
      <c r="BC93" s="41"/>
      <c r="BD93" s="3">
        <f t="shared" si="89"/>
        <v>0</v>
      </c>
      <c r="BE93" s="6">
        <f t="shared" si="90"/>
        <v>0</v>
      </c>
      <c r="BF93" s="40"/>
      <c r="BG93" s="45"/>
      <c r="BI93" s="41"/>
      <c r="BJ93" s="3">
        <f t="shared" si="91"/>
        <v>0</v>
      </c>
      <c r="BK93" s="6">
        <f t="shared" si="92"/>
        <v>0</v>
      </c>
      <c r="BL93" s="40"/>
      <c r="BM93" s="45"/>
      <c r="BO93" s="41"/>
      <c r="BP93" s="3">
        <f t="shared" si="93"/>
        <v>0</v>
      </c>
      <c r="BQ93" s="3">
        <f t="shared" si="94"/>
        <v>0</v>
      </c>
      <c r="BR93" s="6">
        <f t="shared" si="95"/>
        <v>0</v>
      </c>
      <c r="BS93" s="40"/>
      <c r="BT93" s="45"/>
      <c r="BV93" s="41"/>
      <c r="BW93" s="3">
        <f t="shared" si="96"/>
        <v>0</v>
      </c>
      <c r="BX93" s="6">
        <f t="shared" si="97"/>
        <v>0</v>
      </c>
      <c r="BY93" s="40"/>
      <c r="BZ93" s="45"/>
      <c r="CA93" s="2"/>
      <c r="CB93" s="74"/>
      <c r="CC93" s="3">
        <f t="shared" si="98"/>
        <v>0</v>
      </c>
      <c r="CD93" s="101">
        <f t="shared" si="99"/>
        <v>0</v>
      </c>
      <c r="CE93" s="40"/>
      <c r="CF93" s="45"/>
    </row>
    <row r="94" spans="1:84" ht="15.6" x14ac:dyDescent="0.3">
      <c r="A94">
        <v>89</v>
      </c>
      <c r="B94" s="86" t="s">
        <v>112</v>
      </c>
      <c r="C94" s="89">
        <v>4.76</v>
      </c>
      <c r="D94" s="93" t="s">
        <v>30</v>
      </c>
      <c r="E94" s="122" t="s">
        <v>139</v>
      </c>
      <c r="F94" s="100" t="s">
        <v>139</v>
      </c>
      <c r="H94" s="3">
        <f t="shared" si="68"/>
        <v>80</v>
      </c>
      <c r="I94" s="3">
        <f t="shared" si="69"/>
        <v>20</v>
      </c>
      <c r="J94" s="3">
        <f t="shared" si="70"/>
        <v>0</v>
      </c>
      <c r="L94" s="3">
        <f t="shared" si="100"/>
        <v>0</v>
      </c>
      <c r="M94" s="3">
        <f t="shared" si="100"/>
        <v>0</v>
      </c>
      <c r="N94" s="3">
        <f t="shared" si="100"/>
        <v>0</v>
      </c>
      <c r="P94" s="145">
        <f t="shared" si="71"/>
        <v>0</v>
      </c>
      <c r="Q94" s="145">
        <f t="shared" si="72"/>
        <v>0</v>
      </c>
      <c r="R94" s="145">
        <f t="shared" si="73"/>
        <v>0</v>
      </c>
      <c r="T94" s="77">
        <v>2</v>
      </c>
      <c r="W94" s="68">
        <v>2</v>
      </c>
      <c r="X94" s="69">
        <v>2</v>
      </c>
      <c r="Y94" s="136"/>
      <c r="AA94" s="74">
        <v>80</v>
      </c>
      <c r="AB94" s="52">
        <v>20</v>
      </c>
      <c r="AC94" s="52">
        <v>0</v>
      </c>
      <c r="AE94" s="108">
        <f t="shared" si="74"/>
        <v>380.79999999999995</v>
      </c>
      <c r="AF94" s="109">
        <f t="shared" si="75"/>
        <v>95.199999999999989</v>
      </c>
      <c r="AG94" s="101">
        <f t="shared" si="76"/>
        <v>0</v>
      </c>
      <c r="AH94" s="21"/>
      <c r="AI94" s="74"/>
      <c r="AJ94" s="3">
        <f t="shared" si="77"/>
        <v>0</v>
      </c>
      <c r="AK94" s="3">
        <f t="shared" si="78"/>
        <v>0</v>
      </c>
      <c r="AL94" s="3">
        <f t="shared" si="79"/>
        <v>0</v>
      </c>
      <c r="AM94" s="101">
        <f t="shared" si="80"/>
        <v>0</v>
      </c>
      <c r="AN94" s="21"/>
      <c r="AO94" s="74"/>
      <c r="AP94" s="3">
        <f t="shared" si="81"/>
        <v>0</v>
      </c>
      <c r="AQ94" s="3">
        <f t="shared" si="82"/>
        <v>0</v>
      </c>
      <c r="AR94" s="3">
        <f t="shared" si="83"/>
        <v>0</v>
      </c>
      <c r="AS94" s="101">
        <f t="shared" si="84"/>
        <v>0</v>
      </c>
      <c r="AT94" s="40"/>
      <c r="AU94" s="45"/>
      <c r="AV94" s="40"/>
      <c r="AW94" s="74"/>
      <c r="AX94" s="3">
        <f t="shared" si="85"/>
        <v>0</v>
      </c>
      <c r="AY94" s="3">
        <f t="shared" si="86"/>
        <v>0</v>
      </c>
      <c r="AZ94" s="3">
        <f t="shared" si="87"/>
        <v>0</v>
      </c>
      <c r="BA94" s="101">
        <f t="shared" si="88"/>
        <v>0</v>
      </c>
      <c r="BB94" s="62"/>
      <c r="BC94" s="41"/>
      <c r="BD94" s="3">
        <f t="shared" si="89"/>
        <v>0</v>
      </c>
      <c r="BE94" s="6">
        <f t="shared" si="90"/>
        <v>0</v>
      </c>
      <c r="BF94" s="40"/>
      <c r="BG94" s="45"/>
      <c r="BI94" s="41"/>
      <c r="BJ94" s="3">
        <f t="shared" si="91"/>
        <v>0</v>
      </c>
      <c r="BK94" s="6">
        <f t="shared" si="92"/>
        <v>0</v>
      </c>
      <c r="BL94" s="40"/>
      <c r="BM94" s="45"/>
      <c r="BO94" s="41"/>
      <c r="BP94" s="3">
        <f t="shared" si="93"/>
        <v>0</v>
      </c>
      <c r="BQ94" s="3">
        <f t="shared" si="94"/>
        <v>0</v>
      </c>
      <c r="BR94" s="6">
        <f t="shared" si="95"/>
        <v>0</v>
      </c>
      <c r="BS94" s="40"/>
      <c r="BT94" s="45"/>
      <c r="BV94" s="41"/>
      <c r="BW94" s="3">
        <f t="shared" si="96"/>
        <v>0</v>
      </c>
      <c r="BX94" s="6">
        <f t="shared" si="97"/>
        <v>0</v>
      </c>
      <c r="BY94" s="40"/>
      <c r="BZ94" s="45"/>
      <c r="CA94" s="2"/>
      <c r="CB94" s="74"/>
      <c r="CC94" s="3">
        <f t="shared" si="98"/>
        <v>0</v>
      </c>
      <c r="CD94" s="101">
        <f t="shared" si="99"/>
        <v>0</v>
      </c>
      <c r="CE94" s="40"/>
      <c r="CF94" s="45"/>
    </row>
    <row r="95" spans="1:84" ht="15.6" x14ac:dyDescent="0.3">
      <c r="A95">
        <v>90</v>
      </c>
      <c r="B95" s="86" t="s">
        <v>113</v>
      </c>
      <c r="C95" s="89">
        <v>3.25</v>
      </c>
      <c r="D95" s="93" t="s">
        <v>30</v>
      </c>
      <c r="E95" s="122" t="s">
        <v>139</v>
      </c>
      <c r="F95" s="100" t="s">
        <v>139</v>
      </c>
      <c r="H95" s="3">
        <f t="shared" si="68"/>
        <v>80</v>
      </c>
      <c r="I95" s="3">
        <f t="shared" si="69"/>
        <v>20</v>
      </c>
      <c r="J95" s="3">
        <f t="shared" si="70"/>
        <v>0</v>
      </c>
      <c r="L95" s="3">
        <f t="shared" si="100"/>
        <v>0</v>
      </c>
      <c r="M95" s="3">
        <f t="shared" si="100"/>
        <v>0</v>
      </c>
      <c r="N95" s="3">
        <f t="shared" si="100"/>
        <v>0</v>
      </c>
      <c r="P95" s="145">
        <f t="shared" si="71"/>
        <v>0</v>
      </c>
      <c r="Q95" s="145">
        <f t="shared" si="72"/>
        <v>0</v>
      </c>
      <c r="R95" s="145">
        <f t="shared" si="73"/>
        <v>0</v>
      </c>
      <c r="T95" s="77">
        <v>2</v>
      </c>
      <c r="W95" s="68">
        <v>2</v>
      </c>
      <c r="X95" s="69">
        <v>2</v>
      </c>
      <c r="Y95" s="136"/>
      <c r="AA95" s="74">
        <v>80</v>
      </c>
      <c r="AB95" s="52">
        <v>20</v>
      </c>
      <c r="AC95" s="52">
        <v>0</v>
      </c>
      <c r="AE95" s="108">
        <f t="shared" si="74"/>
        <v>260</v>
      </c>
      <c r="AF95" s="109">
        <f t="shared" si="75"/>
        <v>65</v>
      </c>
      <c r="AG95" s="101">
        <f t="shared" si="76"/>
        <v>0</v>
      </c>
      <c r="AH95" s="21"/>
      <c r="AI95" s="74"/>
      <c r="AJ95" s="3">
        <f t="shared" si="77"/>
        <v>0</v>
      </c>
      <c r="AK95" s="3">
        <f t="shared" si="78"/>
        <v>0</v>
      </c>
      <c r="AL95" s="3">
        <f t="shared" si="79"/>
        <v>0</v>
      </c>
      <c r="AM95" s="101">
        <f t="shared" si="80"/>
        <v>0</v>
      </c>
      <c r="AN95" s="21"/>
      <c r="AO95" s="74"/>
      <c r="AP95" s="3">
        <f t="shared" si="81"/>
        <v>0</v>
      </c>
      <c r="AQ95" s="3">
        <f t="shared" si="82"/>
        <v>0</v>
      </c>
      <c r="AR95" s="3">
        <f t="shared" si="83"/>
        <v>0</v>
      </c>
      <c r="AS95" s="101">
        <f t="shared" si="84"/>
        <v>0</v>
      </c>
      <c r="AT95" s="40"/>
      <c r="AU95" s="45"/>
      <c r="AV95" s="40"/>
      <c r="AW95" s="74"/>
      <c r="AX95" s="3">
        <f t="shared" si="85"/>
        <v>0</v>
      </c>
      <c r="AY95" s="3">
        <f t="shared" si="86"/>
        <v>0</v>
      </c>
      <c r="AZ95" s="3">
        <f t="shared" si="87"/>
        <v>0</v>
      </c>
      <c r="BA95" s="101">
        <f t="shared" si="88"/>
        <v>0</v>
      </c>
      <c r="BB95" s="62"/>
      <c r="BC95" s="41"/>
      <c r="BD95" s="3">
        <f t="shared" si="89"/>
        <v>0</v>
      </c>
      <c r="BE95" s="6">
        <f t="shared" si="90"/>
        <v>0</v>
      </c>
      <c r="BF95" s="40"/>
      <c r="BG95" s="45"/>
      <c r="BI95" s="41"/>
      <c r="BJ95" s="3">
        <f t="shared" si="91"/>
        <v>0</v>
      </c>
      <c r="BK95" s="6">
        <f t="shared" si="92"/>
        <v>0</v>
      </c>
      <c r="BL95" s="40"/>
      <c r="BM95" s="45"/>
      <c r="BO95" s="41"/>
      <c r="BP95" s="3">
        <f t="shared" si="93"/>
        <v>0</v>
      </c>
      <c r="BQ95" s="3">
        <f t="shared" si="94"/>
        <v>0</v>
      </c>
      <c r="BR95" s="6">
        <f t="shared" si="95"/>
        <v>0</v>
      </c>
      <c r="BS95" s="40"/>
      <c r="BT95" s="45"/>
      <c r="BV95" s="41"/>
      <c r="BW95" s="3">
        <f t="shared" si="96"/>
        <v>0</v>
      </c>
      <c r="BX95" s="6">
        <f t="shared" si="97"/>
        <v>0</v>
      </c>
      <c r="BY95" s="40"/>
      <c r="BZ95" s="45"/>
      <c r="CA95" s="2"/>
      <c r="CB95" s="74"/>
      <c r="CC95" s="3">
        <f t="shared" si="98"/>
        <v>0</v>
      </c>
      <c r="CD95" s="101">
        <f t="shared" si="99"/>
        <v>0</v>
      </c>
      <c r="CE95" s="40"/>
      <c r="CF95" s="45"/>
    </row>
    <row r="96" spans="1:84" ht="15.6" x14ac:dyDescent="0.3">
      <c r="A96">
        <v>91</v>
      </c>
      <c r="B96" s="86" t="s">
        <v>114</v>
      </c>
      <c r="C96" s="89">
        <v>15</v>
      </c>
      <c r="D96" s="93" t="s">
        <v>30</v>
      </c>
      <c r="E96" s="122" t="s">
        <v>139</v>
      </c>
      <c r="F96" s="100" t="s">
        <v>139</v>
      </c>
      <c r="H96" s="3">
        <f t="shared" si="68"/>
        <v>80</v>
      </c>
      <c r="I96" s="3">
        <f t="shared" si="69"/>
        <v>20</v>
      </c>
      <c r="J96" s="3">
        <f t="shared" si="70"/>
        <v>0</v>
      </c>
      <c r="L96" s="3">
        <f t="shared" si="100"/>
        <v>0</v>
      </c>
      <c r="M96" s="3">
        <f t="shared" si="100"/>
        <v>0</v>
      </c>
      <c r="N96" s="3">
        <f t="shared" si="100"/>
        <v>0</v>
      </c>
      <c r="P96" s="145">
        <f t="shared" si="71"/>
        <v>0</v>
      </c>
      <c r="Q96" s="145">
        <f t="shared" si="72"/>
        <v>0</v>
      </c>
      <c r="R96" s="145">
        <f t="shared" si="73"/>
        <v>0</v>
      </c>
      <c r="T96" s="77">
        <v>2</v>
      </c>
      <c r="W96" s="68">
        <v>2</v>
      </c>
      <c r="X96" s="69">
        <v>2</v>
      </c>
      <c r="Y96" s="136"/>
      <c r="AA96" s="74">
        <v>80</v>
      </c>
      <c r="AB96" s="52">
        <v>20</v>
      </c>
      <c r="AC96" s="52">
        <v>0</v>
      </c>
      <c r="AE96" s="108">
        <f t="shared" si="74"/>
        <v>1200</v>
      </c>
      <c r="AF96" s="109">
        <f t="shared" si="75"/>
        <v>300</v>
      </c>
      <c r="AG96" s="101">
        <f t="shared" si="76"/>
        <v>0</v>
      </c>
      <c r="AH96" s="21"/>
      <c r="AI96" s="74"/>
      <c r="AJ96" s="3">
        <f t="shared" si="77"/>
        <v>0</v>
      </c>
      <c r="AK96" s="3">
        <f t="shared" si="78"/>
        <v>0</v>
      </c>
      <c r="AL96" s="3">
        <f t="shared" si="79"/>
        <v>0</v>
      </c>
      <c r="AM96" s="101">
        <f t="shared" si="80"/>
        <v>0</v>
      </c>
      <c r="AN96" s="21"/>
      <c r="AO96" s="74"/>
      <c r="AP96" s="3">
        <f t="shared" si="81"/>
        <v>0</v>
      </c>
      <c r="AQ96" s="3">
        <f t="shared" si="82"/>
        <v>0</v>
      </c>
      <c r="AR96" s="3">
        <f t="shared" si="83"/>
        <v>0</v>
      </c>
      <c r="AS96" s="101">
        <f t="shared" si="84"/>
        <v>0</v>
      </c>
      <c r="AT96" s="40"/>
      <c r="AU96" s="45"/>
      <c r="AV96" s="40"/>
      <c r="AW96" s="74"/>
      <c r="AX96" s="3">
        <f t="shared" si="85"/>
        <v>0</v>
      </c>
      <c r="AY96" s="3">
        <f t="shared" si="86"/>
        <v>0</v>
      </c>
      <c r="AZ96" s="3">
        <f t="shared" si="87"/>
        <v>0</v>
      </c>
      <c r="BA96" s="101">
        <f t="shared" si="88"/>
        <v>0</v>
      </c>
      <c r="BB96" s="62"/>
      <c r="BC96" s="41"/>
      <c r="BD96" s="3">
        <f t="shared" si="89"/>
        <v>0</v>
      </c>
      <c r="BE96" s="6">
        <f t="shared" si="90"/>
        <v>0</v>
      </c>
      <c r="BF96" s="40"/>
      <c r="BG96" s="45"/>
      <c r="BI96" s="41"/>
      <c r="BJ96" s="3">
        <f t="shared" si="91"/>
        <v>0</v>
      </c>
      <c r="BK96" s="6">
        <f t="shared" si="92"/>
        <v>0</v>
      </c>
      <c r="BL96" s="40"/>
      <c r="BM96" s="45"/>
      <c r="BO96" s="41"/>
      <c r="BP96" s="3">
        <f t="shared" si="93"/>
        <v>0</v>
      </c>
      <c r="BQ96" s="3">
        <f t="shared" si="94"/>
        <v>0</v>
      </c>
      <c r="BR96" s="6">
        <f t="shared" si="95"/>
        <v>0</v>
      </c>
      <c r="BS96" s="40"/>
      <c r="BT96" s="45"/>
      <c r="BV96" s="41"/>
      <c r="BW96" s="3">
        <f t="shared" si="96"/>
        <v>0</v>
      </c>
      <c r="BX96" s="6">
        <f t="shared" si="97"/>
        <v>0</v>
      </c>
      <c r="BY96" s="40"/>
      <c r="BZ96" s="45"/>
      <c r="CA96" s="2"/>
      <c r="CB96" s="74"/>
      <c r="CC96" s="3">
        <f t="shared" si="98"/>
        <v>0</v>
      </c>
      <c r="CD96" s="101">
        <f t="shared" si="99"/>
        <v>0</v>
      </c>
      <c r="CE96" s="40"/>
      <c r="CF96" s="45"/>
    </row>
    <row r="97" spans="1:84" ht="15.6" x14ac:dyDescent="0.3">
      <c r="A97">
        <v>92</v>
      </c>
      <c r="B97" s="86" t="s">
        <v>115</v>
      </c>
      <c r="C97" s="89">
        <v>7</v>
      </c>
      <c r="D97" s="93" t="s">
        <v>30</v>
      </c>
      <c r="E97" s="122" t="s">
        <v>139</v>
      </c>
      <c r="F97" s="100" t="s">
        <v>139</v>
      </c>
      <c r="H97" s="3">
        <f t="shared" si="68"/>
        <v>80</v>
      </c>
      <c r="I97" s="3">
        <f t="shared" si="69"/>
        <v>20</v>
      </c>
      <c r="J97" s="3">
        <f t="shared" si="70"/>
        <v>0</v>
      </c>
      <c r="L97" s="3">
        <f t="shared" si="100"/>
        <v>0</v>
      </c>
      <c r="M97" s="3">
        <f t="shared" si="100"/>
        <v>0</v>
      </c>
      <c r="N97" s="3">
        <f t="shared" si="100"/>
        <v>0</v>
      </c>
      <c r="P97" s="145">
        <f t="shared" si="71"/>
        <v>0</v>
      </c>
      <c r="Q97" s="145">
        <f t="shared" si="72"/>
        <v>0</v>
      </c>
      <c r="R97" s="145">
        <f t="shared" si="73"/>
        <v>0</v>
      </c>
      <c r="T97" s="77">
        <v>2</v>
      </c>
      <c r="W97" s="68">
        <v>2</v>
      </c>
      <c r="X97" s="69">
        <v>2</v>
      </c>
      <c r="Y97" s="147">
        <v>44896</v>
      </c>
      <c r="AA97" s="74">
        <v>80</v>
      </c>
      <c r="AB97" s="52">
        <v>20</v>
      </c>
      <c r="AC97" s="52">
        <v>0</v>
      </c>
      <c r="AE97" s="108">
        <f t="shared" si="74"/>
        <v>560</v>
      </c>
      <c r="AF97" s="109">
        <f t="shared" si="75"/>
        <v>140</v>
      </c>
      <c r="AG97" s="101">
        <f t="shared" si="76"/>
        <v>0</v>
      </c>
      <c r="AH97" s="21"/>
      <c r="AI97" s="74"/>
      <c r="AJ97" s="3">
        <f t="shared" si="77"/>
        <v>0</v>
      </c>
      <c r="AK97" s="3">
        <f t="shared" si="78"/>
        <v>0</v>
      </c>
      <c r="AL97" s="3">
        <f t="shared" si="79"/>
        <v>0</v>
      </c>
      <c r="AM97" s="101">
        <f t="shared" si="80"/>
        <v>0</v>
      </c>
      <c r="AN97" s="21"/>
      <c r="AO97" s="74"/>
      <c r="AP97" s="3">
        <f t="shared" si="81"/>
        <v>0</v>
      </c>
      <c r="AQ97" s="3">
        <f t="shared" si="82"/>
        <v>0</v>
      </c>
      <c r="AR97" s="3">
        <f t="shared" si="83"/>
        <v>0</v>
      </c>
      <c r="AS97" s="101">
        <f t="shared" si="84"/>
        <v>0</v>
      </c>
      <c r="AT97" s="40"/>
      <c r="AU97" s="45"/>
      <c r="AV97" s="40"/>
      <c r="AW97" s="74"/>
      <c r="AX97" s="3">
        <f t="shared" si="85"/>
        <v>0</v>
      </c>
      <c r="AY97" s="3">
        <f t="shared" si="86"/>
        <v>0</v>
      </c>
      <c r="AZ97" s="3">
        <f t="shared" si="87"/>
        <v>0</v>
      </c>
      <c r="BA97" s="101">
        <f t="shared" si="88"/>
        <v>0</v>
      </c>
      <c r="BB97" s="62"/>
      <c r="BC97" s="41"/>
      <c r="BD97" s="3">
        <f t="shared" si="89"/>
        <v>0</v>
      </c>
      <c r="BE97" s="6">
        <f t="shared" si="90"/>
        <v>0</v>
      </c>
      <c r="BF97" s="40"/>
      <c r="BG97" s="45"/>
      <c r="BI97" s="41"/>
      <c r="BJ97" s="3">
        <f t="shared" si="91"/>
        <v>0</v>
      </c>
      <c r="BK97" s="6">
        <f t="shared" si="92"/>
        <v>0</v>
      </c>
      <c r="BL97" s="40"/>
      <c r="BM97" s="45"/>
      <c r="BO97" s="41"/>
      <c r="BP97" s="3">
        <f t="shared" si="93"/>
        <v>0</v>
      </c>
      <c r="BQ97" s="3">
        <f t="shared" si="94"/>
        <v>0</v>
      </c>
      <c r="BR97" s="6">
        <f t="shared" si="95"/>
        <v>0</v>
      </c>
      <c r="BS97" s="40"/>
      <c r="BT97" s="45"/>
      <c r="BV97" s="41"/>
      <c r="BW97" s="3">
        <f t="shared" si="96"/>
        <v>0</v>
      </c>
      <c r="BX97" s="6">
        <f t="shared" si="97"/>
        <v>0</v>
      </c>
      <c r="BY97" s="40"/>
      <c r="BZ97" s="45"/>
      <c r="CA97" s="2"/>
      <c r="CB97" s="74"/>
      <c r="CC97" s="3">
        <f t="shared" si="98"/>
        <v>0</v>
      </c>
      <c r="CD97" s="101">
        <f t="shared" si="99"/>
        <v>0</v>
      </c>
      <c r="CE97" s="40"/>
      <c r="CF97" s="45"/>
    </row>
    <row r="98" spans="1:84" ht="15.6" x14ac:dyDescent="0.3">
      <c r="A98">
        <v>93</v>
      </c>
      <c r="B98" s="86" t="s">
        <v>116</v>
      </c>
      <c r="C98" s="89">
        <v>7</v>
      </c>
      <c r="D98" s="93" t="s">
        <v>30</v>
      </c>
      <c r="E98" s="122" t="s">
        <v>139</v>
      </c>
      <c r="F98" s="100" t="s">
        <v>139</v>
      </c>
      <c r="H98" s="3">
        <f t="shared" si="68"/>
        <v>80</v>
      </c>
      <c r="I98" s="3">
        <f t="shared" si="69"/>
        <v>20</v>
      </c>
      <c r="J98" s="3">
        <f t="shared" si="70"/>
        <v>0</v>
      </c>
      <c r="L98" s="3">
        <f t="shared" si="100"/>
        <v>0</v>
      </c>
      <c r="M98" s="3">
        <f t="shared" si="100"/>
        <v>0</v>
      </c>
      <c r="N98" s="3">
        <f t="shared" si="100"/>
        <v>0</v>
      </c>
      <c r="P98" s="145">
        <f t="shared" si="71"/>
        <v>0</v>
      </c>
      <c r="Q98" s="145">
        <f t="shared" si="72"/>
        <v>0</v>
      </c>
      <c r="R98" s="145">
        <f t="shared" si="73"/>
        <v>0</v>
      </c>
      <c r="T98" s="77">
        <v>2</v>
      </c>
      <c r="W98" s="68">
        <v>2</v>
      </c>
      <c r="X98" s="69">
        <v>2</v>
      </c>
      <c r="Y98" s="128">
        <v>44896</v>
      </c>
      <c r="AA98" s="74">
        <v>80</v>
      </c>
      <c r="AB98" s="52">
        <v>20</v>
      </c>
      <c r="AC98" s="52">
        <v>0</v>
      </c>
      <c r="AE98" s="108">
        <f t="shared" si="74"/>
        <v>560</v>
      </c>
      <c r="AF98" s="109">
        <f t="shared" si="75"/>
        <v>140</v>
      </c>
      <c r="AG98" s="101">
        <f t="shared" si="76"/>
        <v>0</v>
      </c>
      <c r="AH98" s="21"/>
      <c r="AI98" s="74"/>
      <c r="AJ98" s="3">
        <f t="shared" si="77"/>
        <v>0</v>
      </c>
      <c r="AK98" s="3">
        <f t="shared" si="78"/>
        <v>0</v>
      </c>
      <c r="AL98" s="3">
        <f t="shared" si="79"/>
        <v>0</v>
      </c>
      <c r="AM98" s="101">
        <f t="shared" si="80"/>
        <v>0</v>
      </c>
      <c r="AN98" s="21"/>
      <c r="AO98" s="74"/>
      <c r="AP98" s="3">
        <f t="shared" si="81"/>
        <v>0</v>
      </c>
      <c r="AQ98" s="3">
        <f t="shared" si="82"/>
        <v>0</v>
      </c>
      <c r="AR98" s="3">
        <f t="shared" si="83"/>
        <v>0</v>
      </c>
      <c r="AS98" s="101">
        <f t="shared" si="84"/>
        <v>0</v>
      </c>
      <c r="AT98" s="40"/>
      <c r="AU98" s="45"/>
      <c r="AV98" s="40"/>
      <c r="AW98" s="74"/>
      <c r="AX98" s="3">
        <f t="shared" si="85"/>
        <v>0</v>
      </c>
      <c r="AY98" s="3">
        <f t="shared" si="86"/>
        <v>0</v>
      </c>
      <c r="AZ98" s="3">
        <f t="shared" si="87"/>
        <v>0</v>
      </c>
      <c r="BA98" s="101">
        <f t="shared" si="88"/>
        <v>0</v>
      </c>
      <c r="BB98" s="62"/>
      <c r="BC98" s="41"/>
      <c r="BD98" s="3">
        <f t="shared" si="89"/>
        <v>0</v>
      </c>
      <c r="BE98" s="6">
        <f t="shared" si="90"/>
        <v>0</v>
      </c>
      <c r="BF98" s="40"/>
      <c r="BG98" s="45"/>
      <c r="BI98" s="41"/>
      <c r="BJ98" s="3">
        <f t="shared" si="91"/>
        <v>0</v>
      </c>
      <c r="BK98" s="6">
        <f t="shared" si="92"/>
        <v>0</v>
      </c>
      <c r="BL98" s="40"/>
      <c r="BM98" s="45"/>
      <c r="BO98" s="41"/>
      <c r="BP98" s="3">
        <f t="shared" si="93"/>
        <v>0</v>
      </c>
      <c r="BQ98" s="3">
        <f t="shared" si="94"/>
        <v>0</v>
      </c>
      <c r="BR98" s="6">
        <f t="shared" si="95"/>
        <v>0</v>
      </c>
      <c r="BS98" s="40"/>
      <c r="BT98" s="45"/>
      <c r="BV98" s="41"/>
      <c r="BW98" s="3">
        <f t="shared" si="96"/>
        <v>0</v>
      </c>
      <c r="BX98" s="6">
        <f t="shared" si="97"/>
        <v>0</v>
      </c>
      <c r="BY98" s="40"/>
      <c r="BZ98" s="45"/>
      <c r="CA98" s="2"/>
      <c r="CB98" s="74"/>
      <c r="CC98" s="3">
        <f t="shared" si="98"/>
        <v>0</v>
      </c>
      <c r="CD98" s="101">
        <f t="shared" si="99"/>
        <v>0</v>
      </c>
      <c r="CE98" s="40"/>
      <c r="CF98" s="45"/>
    </row>
    <row r="99" spans="1:84" ht="15.6" x14ac:dyDescent="0.3">
      <c r="A99">
        <v>94</v>
      </c>
      <c r="B99" s="86" t="s">
        <v>117</v>
      </c>
      <c r="C99" s="89">
        <v>4.7</v>
      </c>
      <c r="D99" s="93" t="s">
        <v>30</v>
      </c>
      <c r="E99" s="122" t="s">
        <v>139</v>
      </c>
      <c r="F99" s="100" t="s">
        <v>139</v>
      </c>
      <c r="H99" s="3">
        <f t="shared" si="68"/>
        <v>80</v>
      </c>
      <c r="I99" s="3">
        <f t="shared" si="69"/>
        <v>20</v>
      </c>
      <c r="J99" s="3">
        <f t="shared" si="70"/>
        <v>0</v>
      </c>
      <c r="L99" s="3">
        <f t="shared" si="100"/>
        <v>0</v>
      </c>
      <c r="M99" s="3">
        <f t="shared" si="100"/>
        <v>0</v>
      </c>
      <c r="N99" s="3">
        <f t="shared" si="100"/>
        <v>0</v>
      </c>
      <c r="P99" s="145">
        <f t="shared" si="71"/>
        <v>0</v>
      </c>
      <c r="Q99" s="145">
        <f t="shared" si="72"/>
        <v>0</v>
      </c>
      <c r="R99" s="145">
        <f t="shared" si="73"/>
        <v>0</v>
      </c>
      <c r="T99" s="77">
        <v>2</v>
      </c>
      <c r="W99" s="68">
        <v>2</v>
      </c>
      <c r="X99" s="69">
        <v>2</v>
      </c>
      <c r="Y99" s="128">
        <v>44958</v>
      </c>
      <c r="AA99" s="74">
        <v>80</v>
      </c>
      <c r="AB99" s="52">
        <v>20</v>
      </c>
      <c r="AC99" s="52">
        <v>0</v>
      </c>
      <c r="AE99" s="108">
        <f t="shared" si="74"/>
        <v>376</v>
      </c>
      <c r="AF99" s="109">
        <f t="shared" si="75"/>
        <v>94</v>
      </c>
      <c r="AG99" s="101">
        <f t="shared" si="76"/>
        <v>0</v>
      </c>
      <c r="AH99" s="21"/>
      <c r="AI99" s="74"/>
      <c r="AJ99" s="3">
        <f t="shared" si="77"/>
        <v>0</v>
      </c>
      <c r="AK99" s="3">
        <f t="shared" si="78"/>
        <v>0</v>
      </c>
      <c r="AL99" s="3">
        <f t="shared" si="79"/>
        <v>0</v>
      </c>
      <c r="AM99" s="101">
        <f t="shared" si="80"/>
        <v>0</v>
      </c>
      <c r="AN99" s="21"/>
      <c r="AO99" s="74"/>
      <c r="AP99" s="3">
        <f t="shared" si="81"/>
        <v>0</v>
      </c>
      <c r="AQ99" s="3">
        <f t="shared" si="82"/>
        <v>0</v>
      </c>
      <c r="AR99" s="3">
        <f t="shared" si="83"/>
        <v>0</v>
      </c>
      <c r="AS99" s="101">
        <f t="shared" si="84"/>
        <v>0</v>
      </c>
      <c r="AT99" s="40"/>
      <c r="AU99" s="45"/>
      <c r="AV99" s="40"/>
      <c r="AW99" s="74"/>
      <c r="AX99" s="3">
        <f t="shared" si="85"/>
        <v>0</v>
      </c>
      <c r="AY99" s="3">
        <f t="shared" si="86"/>
        <v>0</v>
      </c>
      <c r="AZ99" s="3">
        <f t="shared" si="87"/>
        <v>0</v>
      </c>
      <c r="BA99" s="101">
        <f t="shared" si="88"/>
        <v>0</v>
      </c>
      <c r="BB99" s="62"/>
      <c r="BC99" s="41"/>
      <c r="BD99" s="3">
        <f t="shared" si="89"/>
        <v>0</v>
      </c>
      <c r="BE99" s="6">
        <f t="shared" si="90"/>
        <v>0</v>
      </c>
      <c r="BF99" s="40"/>
      <c r="BG99" s="45"/>
      <c r="BI99" s="41"/>
      <c r="BJ99" s="3">
        <f t="shared" si="91"/>
        <v>0</v>
      </c>
      <c r="BK99" s="6">
        <f t="shared" si="92"/>
        <v>0</v>
      </c>
      <c r="BL99" s="40"/>
      <c r="BM99" s="45"/>
      <c r="BO99" s="41"/>
      <c r="BP99" s="3">
        <f t="shared" si="93"/>
        <v>0</v>
      </c>
      <c r="BQ99" s="3">
        <f t="shared" si="94"/>
        <v>0</v>
      </c>
      <c r="BR99" s="6">
        <f t="shared" si="95"/>
        <v>0</v>
      </c>
      <c r="BS99" s="40"/>
      <c r="BT99" s="45"/>
      <c r="BV99" s="41"/>
      <c r="BW99" s="3">
        <f t="shared" si="96"/>
        <v>0</v>
      </c>
      <c r="BX99" s="6">
        <f t="shared" si="97"/>
        <v>0</v>
      </c>
      <c r="BY99" s="40"/>
      <c r="BZ99" s="45"/>
      <c r="CA99" s="2"/>
      <c r="CB99" s="74"/>
      <c r="CC99" s="3">
        <f t="shared" si="98"/>
        <v>0</v>
      </c>
      <c r="CD99" s="101">
        <f t="shared" si="99"/>
        <v>0</v>
      </c>
      <c r="CE99" s="40"/>
      <c r="CF99" s="45"/>
    </row>
    <row r="100" spans="1:84" ht="15.6" x14ac:dyDescent="0.3">
      <c r="A100">
        <v>95</v>
      </c>
      <c r="B100" s="86" t="s">
        <v>118</v>
      </c>
      <c r="C100" s="89">
        <v>11.8</v>
      </c>
      <c r="D100" s="93" t="s">
        <v>30</v>
      </c>
      <c r="E100" s="122" t="s">
        <v>139</v>
      </c>
      <c r="F100" s="100" t="s">
        <v>139</v>
      </c>
      <c r="H100" s="3">
        <f t="shared" si="68"/>
        <v>80</v>
      </c>
      <c r="I100" s="3">
        <f t="shared" si="69"/>
        <v>20</v>
      </c>
      <c r="J100" s="3">
        <f t="shared" si="70"/>
        <v>0</v>
      </c>
      <c r="L100" s="3">
        <f t="shared" si="100"/>
        <v>0</v>
      </c>
      <c r="M100" s="3">
        <f t="shared" si="100"/>
        <v>0</v>
      </c>
      <c r="N100" s="3">
        <f t="shared" si="100"/>
        <v>0</v>
      </c>
      <c r="P100" s="145">
        <f t="shared" si="71"/>
        <v>0</v>
      </c>
      <c r="Q100" s="145">
        <f t="shared" si="72"/>
        <v>0</v>
      </c>
      <c r="R100" s="145">
        <f t="shared" si="73"/>
        <v>0</v>
      </c>
      <c r="T100" s="77">
        <v>2</v>
      </c>
      <c r="W100" s="68">
        <v>2</v>
      </c>
      <c r="X100" s="69">
        <v>2</v>
      </c>
      <c r="Y100" s="128">
        <v>44896</v>
      </c>
      <c r="AA100" s="74">
        <v>80</v>
      </c>
      <c r="AB100" s="52">
        <v>20</v>
      </c>
      <c r="AC100" s="52">
        <v>0</v>
      </c>
      <c r="AE100" s="108">
        <f t="shared" si="74"/>
        <v>944</v>
      </c>
      <c r="AF100" s="109">
        <f t="shared" si="75"/>
        <v>236</v>
      </c>
      <c r="AG100" s="101">
        <f t="shared" si="76"/>
        <v>0</v>
      </c>
      <c r="AH100" s="21"/>
      <c r="AI100" s="74"/>
      <c r="AJ100" s="3">
        <f t="shared" si="77"/>
        <v>0</v>
      </c>
      <c r="AK100" s="3">
        <f t="shared" si="78"/>
        <v>0</v>
      </c>
      <c r="AL100" s="3">
        <f t="shared" si="79"/>
        <v>0</v>
      </c>
      <c r="AM100" s="101">
        <f t="shared" si="80"/>
        <v>0</v>
      </c>
      <c r="AN100" s="21"/>
      <c r="AO100" s="74"/>
      <c r="AP100" s="3">
        <f t="shared" si="81"/>
        <v>0</v>
      </c>
      <c r="AQ100" s="3">
        <f t="shared" si="82"/>
        <v>0</v>
      </c>
      <c r="AR100" s="3">
        <f t="shared" si="83"/>
        <v>0</v>
      </c>
      <c r="AS100" s="101">
        <f t="shared" si="84"/>
        <v>0</v>
      </c>
      <c r="AT100" s="40"/>
      <c r="AU100" s="45"/>
      <c r="AV100" s="40"/>
      <c r="AW100" s="74"/>
      <c r="AX100" s="3">
        <f t="shared" si="85"/>
        <v>0</v>
      </c>
      <c r="AY100" s="3">
        <f t="shared" si="86"/>
        <v>0</v>
      </c>
      <c r="AZ100" s="3">
        <f t="shared" si="87"/>
        <v>0</v>
      </c>
      <c r="BA100" s="101">
        <f t="shared" si="88"/>
        <v>0</v>
      </c>
      <c r="BB100" s="62"/>
      <c r="BC100" s="41"/>
      <c r="BD100" s="3">
        <f t="shared" si="89"/>
        <v>0</v>
      </c>
      <c r="BE100" s="6">
        <f t="shared" si="90"/>
        <v>0</v>
      </c>
      <c r="BF100" s="40"/>
      <c r="BG100" s="45"/>
      <c r="BI100" s="41"/>
      <c r="BJ100" s="3">
        <f t="shared" si="91"/>
        <v>0</v>
      </c>
      <c r="BK100" s="6">
        <f t="shared" si="92"/>
        <v>0</v>
      </c>
      <c r="BL100" s="40"/>
      <c r="BM100" s="45"/>
      <c r="BO100" s="41"/>
      <c r="BP100" s="3">
        <f t="shared" si="93"/>
        <v>0</v>
      </c>
      <c r="BQ100" s="3">
        <f t="shared" si="94"/>
        <v>0</v>
      </c>
      <c r="BR100" s="6">
        <f t="shared" si="95"/>
        <v>0</v>
      </c>
      <c r="BS100" s="40"/>
      <c r="BT100" s="45"/>
      <c r="BV100" s="41"/>
      <c r="BW100" s="3">
        <f t="shared" si="96"/>
        <v>0</v>
      </c>
      <c r="BX100" s="6">
        <f t="shared" si="97"/>
        <v>0</v>
      </c>
      <c r="BY100" s="40"/>
      <c r="BZ100" s="45"/>
      <c r="CA100" s="2"/>
      <c r="CB100" s="74"/>
      <c r="CC100" s="3">
        <f t="shared" si="98"/>
        <v>0</v>
      </c>
      <c r="CD100" s="101">
        <f t="shared" si="99"/>
        <v>0</v>
      </c>
      <c r="CE100" s="40"/>
      <c r="CF100" s="45"/>
    </row>
    <row r="101" spans="1:84" ht="15.6" x14ac:dyDescent="0.3">
      <c r="A101">
        <v>96</v>
      </c>
      <c r="B101" s="86" t="s">
        <v>119</v>
      </c>
      <c r="C101" s="89">
        <v>15</v>
      </c>
      <c r="D101" s="93" t="s">
        <v>30</v>
      </c>
      <c r="E101" s="122" t="s">
        <v>139</v>
      </c>
      <c r="F101" s="100" t="s">
        <v>139</v>
      </c>
      <c r="H101" s="3">
        <f t="shared" si="68"/>
        <v>0</v>
      </c>
      <c r="I101" s="3">
        <f t="shared" si="69"/>
        <v>20</v>
      </c>
      <c r="J101" s="3">
        <f t="shared" si="70"/>
        <v>0</v>
      </c>
      <c r="L101" s="3">
        <f t="shared" si="100"/>
        <v>0</v>
      </c>
      <c r="M101" s="3">
        <f t="shared" si="100"/>
        <v>0</v>
      </c>
      <c r="N101" s="3">
        <f t="shared" si="100"/>
        <v>0</v>
      </c>
      <c r="P101" s="145">
        <f t="shared" si="71"/>
        <v>0</v>
      </c>
      <c r="Q101" s="145">
        <f t="shared" si="72"/>
        <v>0</v>
      </c>
      <c r="R101" s="145">
        <f t="shared" si="73"/>
        <v>0</v>
      </c>
      <c r="T101" s="77">
        <v>2</v>
      </c>
      <c r="W101" s="68">
        <v>2</v>
      </c>
      <c r="X101" s="69">
        <v>2</v>
      </c>
      <c r="Y101" s="136"/>
      <c r="AA101" s="74"/>
      <c r="AB101" s="52">
        <v>20</v>
      </c>
      <c r="AC101" s="52">
        <v>0</v>
      </c>
      <c r="AE101" s="108">
        <f t="shared" si="74"/>
        <v>0</v>
      </c>
      <c r="AF101" s="109">
        <f t="shared" si="75"/>
        <v>300</v>
      </c>
      <c r="AG101" s="101">
        <f t="shared" si="76"/>
        <v>0</v>
      </c>
      <c r="AH101" s="21"/>
      <c r="AI101" s="74"/>
      <c r="AJ101" s="3">
        <f t="shared" si="77"/>
        <v>0</v>
      </c>
      <c r="AK101" s="3">
        <f t="shared" si="78"/>
        <v>0</v>
      </c>
      <c r="AL101" s="3">
        <f t="shared" si="79"/>
        <v>0</v>
      </c>
      <c r="AM101" s="101">
        <f t="shared" si="80"/>
        <v>0</v>
      </c>
      <c r="AN101" s="21"/>
      <c r="AO101" s="74"/>
      <c r="AP101" s="3">
        <f t="shared" si="81"/>
        <v>0</v>
      </c>
      <c r="AQ101" s="3">
        <f t="shared" si="82"/>
        <v>0</v>
      </c>
      <c r="AR101" s="3">
        <f t="shared" si="83"/>
        <v>0</v>
      </c>
      <c r="AS101" s="101">
        <f t="shared" si="84"/>
        <v>0</v>
      </c>
      <c r="AT101" s="40"/>
      <c r="AU101" s="45"/>
      <c r="AV101" s="40"/>
      <c r="AW101" s="74"/>
      <c r="AX101" s="3">
        <f t="shared" si="85"/>
        <v>0</v>
      </c>
      <c r="AY101" s="3">
        <f t="shared" si="86"/>
        <v>0</v>
      </c>
      <c r="AZ101" s="3">
        <f t="shared" si="87"/>
        <v>0</v>
      </c>
      <c r="BA101" s="101">
        <f t="shared" si="88"/>
        <v>0</v>
      </c>
      <c r="BB101" s="62"/>
      <c r="BC101" s="41"/>
      <c r="BD101" s="3">
        <f t="shared" si="89"/>
        <v>0</v>
      </c>
      <c r="BE101" s="6">
        <f t="shared" si="90"/>
        <v>0</v>
      </c>
      <c r="BF101" s="40"/>
      <c r="BG101" s="45"/>
      <c r="BI101" s="41"/>
      <c r="BJ101" s="3">
        <f t="shared" si="91"/>
        <v>0</v>
      </c>
      <c r="BK101" s="6">
        <f t="shared" si="92"/>
        <v>0</v>
      </c>
      <c r="BL101" s="40"/>
      <c r="BM101" s="45"/>
      <c r="BO101" s="41"/>
      <c r="BP101" s="3">
        <f t="shared" si="93"/>
        <v>0</v>
      </c>
      <c r="BQ101" s="3">
        <f t="shared" si="94"/>
        <v>0</v>
      </c>
      <c r="BR101" s="6">
        <f t="shared" si="95"/>
        <v>0</v>
      </c>
      <c r="BS101" s="40"/>
      <c r="BT101" s="45"/>
      <c r="BV101" s="41"/>
      <c r="BW101" s="3">
        <f t="shared" si="96"/>
        <v>0</v>
      </c>
      <c r="BX101" s="6">
        <f t="shared" si="97"/>
        <v>0</v>
      </c>
      <c r="BY101" s="40"/>
      <c r="BZ101" s="45"/>
      <c r="CA101" s="2"/>
      <c r="CB101" s="74"/>
      <c r="CC101" s="3">
        <f t="shared" si="98"/>
        <v>0</v>
      </c>
      <c r="CD101" s="101">
        <f t="shared" si="99"/>
        <v>0</v>
      </c>
      <c r="CE101" s="40"/>
      <c r="CF101" s="45"/>
    </row>
    <row r="102" spans="1:84" ht="15.6" x14ac:dyDescent="0.3">
      <c r="A102">
        <v>97</v>
      </c>
      <c r="B102" s="86" t="s">
        <v>120</v>
      </c>
      <c r="C102" s="89">
        <v>8</v>
      </c>
      <c r="D102" s="93" t="s">
        <v>141</v>
      </c>
      <c r="E102" s="122" t="s">
        <v>139</v>
      </c>
      <c r="F102" s="100" t="s">
        <v>139</v>
      </c>
      <c r="H102" s="3">
        <f t="shared" ref="H102:H122" si="101">AA102-L102</f>
        <v>67.300000000000011</v>
      </c>
      <c r="I102" s="3">
        <f t="shared" ref="I102:I122" si="102">AB102-M102</f>
        <v>-2.6500000000000057</v>
      </c>
      <c r="J102" s="3">
        <f t="shared" ref="J102:J122" si="103">AC102-N102</f>
        <v>-2.9499999999999886</v>
      </c>
      <c r="L102" s="3">
        <f t="shared" si="100"/>
        <v>62.699999999999996</v>
      </c>
      <c r="M102" s="3">
        <f t="shared" si="100"/>
        <v>67.650000000000006</v>
      </c>
      <c r="N102" s="3">
        <f t="shared" si="100"/>
        <v>147.94999999999999</v>
      </c>
      <c r="P102" s="145">
        <f t="shared" ref="P102:P130" si="104">L102*$C102</f>
        <v>501.59999999999997</v>
      </c>
      <c r="Q102" s="145">
        <f t="shared" ref="Q102:Q130" si="105">M102*$C102</f>
        <v>541.20000000000005</v>
      </c>
      <c r="R102" s="145">
        <f t="shared" ref="R102:R130" si="106">N102*$C102</f>
        <v>1183.5999999999999</v>
      </c>
      <c r="T102" s="77">
        <v>2</v>
      </c>
      <c r="W102" s="68">
        <v>2</v>
      </c>
      <c r="X102" s="69">
        <v>2</v>
      </c>
      <c r="Y102" s="136"/>
      <c r="AA102" s="74">
        <v>130</v>
      </c>
      <c r="AB102" s="52">
        <v>65</v>
      </c>
      <c r="AC102" s="52">
        <v>145</v>
      </c>
      <c r="AE102" s="108">
        <f t="shared" ref="AE102:AE122" si="107">AA102*C102</f>
        <v>1040</v>
      </c>
      <c r="AF102" s="109">
        <f t="shared" ref="AF102:AF122" si="108">AB102*C102</f>
        <v>520</v>
      </c>
      <c r="AG102" s="101">
        <f t="shared" ref="AG102:AG122" si="109">AC102*C102</f>
        <v>1160</v>
      </c>
      <c r="AH102" s="21"/>
      <c r="AI102" s="74"/>
      <c r="AJ102" s="3">
        <f t="shared" ref="AJ102:AJ122" si="110">AI102*$AJ$4</f>
        <v>0</v>
      </c>
      <c r="AK102" s="3">
        <f t="shared" ref="AK102:AK122" si="111">AI102*$AK$4</f>
        <v>0</v>
      </c>
      <c r="AL102" s="3">
        <f t="shared" ref="AL102:AL122" si="112">AI102*$AL$4</f>
        <v>0</v>
      </c>
      <c r="AM102" s="101">
        <f t="shared" ref="AM102:AM122" si="113">AI102*C102</f>
        <v>0</v>
      </c>
      <c r="AN102" s="21"/>
      <c r="AO102" s="74">
        <v>55</v>
      </c>
      <c r="AP102" s="3">
        <f t="shared" ref="AP102:AP122" si="114">AO102*$AP$4</f>
        <v>62.699999999999996</v>
      </c>
      <c r="AQ102" s="3">
        <f t="shared" ref="AQ102:AQ122" si="115">AO102*$AQ$4</f>
        <v>67.650000000000006</v>
      </c>
      <c r="AR102" s="3">
        <f t="shared" ref="AR102:AR122" si="116">AO102*$AR$4</f>
        <v>147.94999999999999</v>
      </c>
      <c r="AS102" s="101">
        <f t="shared" ref="AS102:AS122" si="117">AO102*$C102</f>
        <v>440</v>
      </c>
      <c r="AT102" s="40"/>
      <c r="AU102" s="45"/>
      <c r="AV102" s="40"/>
      <c r="AW102" s="74"/>
      <c r="AX102" s="3">
        <f t="shared" ref="AX102:AX122" si="118">AW102*$AX$4</f>
        <v>0</v>
      </c>
      <c r="AY102" s="3">
        <f t="shared" ref="AY102:AY122" si="119">AW102*$AY$4</f>
        <v>0</v>
      </c>
      <c r="AZ102" s="3">
        <f t="shared" ref="AZ102:AZ122" si="120">AW102*$AZ$4</f>
        <v>0</v>
      </c>
      <c r="BA102" s="101">
        <f t="shared" ref="BA102:BA122" si="121">AW102*$C102</f>
        <v>0</v>
      </c>
      <c r="BB102" s="62"/>
      <c r="BC102" s="41"/>
      <c r="BD102" s="3">
        <f t="shared" ref="BD102:BD122" si="122">BC102*$BD$4</f>
        <v>0</v>
      </c>
      <c r="BE102" s="6">
        <f t="shared" ref="BE102:BE122" si="123">BA102*$C102</f>
        <v>0</v>
      </c>
      <c r="BF102" s="40"/>
      <c r="BG102" s="45"/>
      <c r="BI102" s="41"/>
      <c r="BJ102" s="3">
        <f t="shared" ref="BJ102:BJ122" si="124">BI102*$BJ$4</f>
        <v>0</v>
      </c>
      <c r="BK102" s="6">
        <f t="shared" ref="BK102:BK122" si="125">BH102*$C102</f>
        <v>0</v>
      </c>
      <c r="BL102" s="40"/>
      <c r="BM102" s="45"/>
      <c r="BO102" s="41"/>
      <c r="BP102" s="3">
        <f t="shared" ref="BP102:BP122" si="126">BO102*$BP$4</f>
        <v>0</v>
      </c>
      <c r="BQ102" s="3">
        <f t="shared" ref="BQ102:BQ122" si="127">BO102*$BQ$4</f>
        <v>0</v>
      </c>
      <c r="BR102" s="6">
        <f t="shared" ref="BR102:BR122" si="128">BO102*$C102</f>
        <v>0</v>
      </c>
      <c r="BS102" s="40"/>
      <c r="BT102" s="45"/>
      <c r="BV102" s="41"/>
      <c r="BW102" s="3">
        <f t="shared" ref="BW102:BW122" si="129">BV102*$BW$4</f>
        <v>0</v>
      </c>
      <c r="BX102" s="6">
        <f t="shared" ref="BX102:BX122" si="130">BV102*$C102</f>
        <v>0</v>
      </c>
      <c r="BY102" s="40"/>
      <c r="BZ102" s="45"/>
      <c r="CA102" s="2"/>
      <c r="CB102" s="74"/>
      <c r="CC102" s="3">
        <f t="shared" ref="CC102:CC122" si="131">CB102*$CC$4</f>
        <v>0</v>
      </c>
      <c r="CD102" s="101">
        <f t="shared" ref="CD102:CD122" si="132">CB102*$C102</f>
        <v>0</v>
      </c>
      <c r="CE102" s="40"/>
      <c r="CF102" s="45"/>
    </row>
    <row r="103" spans="1:84" ht="15.6" x14ac:dyDescent="0.3">
      <c r="A103">
        <v>98</v>
      </c>
      <c r="B103" s="86" t="s">
        <v>106</v>
      </c>
      <c r="C103" s="89">
        <v>5</v>
      </c>
      <c r="D103" s="93" t="s">
        <v>141</v>
      </c>
      <c r="E103" s="122" t="s">
        <v>139</v>
      </c>
      <c r="F103" s="100" t="s">
        <v>139</v>
      </c>
      <c r="H103" s="3">
        <f>AA103-L103</f>
        <v>67.300000000000011</v>
      </c>
      <c r="I103" s="3">
        <f t="shared" si="102"/>
        <v>-2.6500000000000057</v>
      </c>
      <c r="J103" s="3">
        <f t="shared" si="103"/>
        <v>-2.9499999999999886</v>
      </c>
      <c r="L103" s="3">
        <f t="shared" si="100"/>
        <v>62.699999999999996</v>
      </c>
      <c r="M103" s="3">
        <f t="shared" si="100"/>
        <v>67.650000000000006</v>
      </c>
      <c r="N103" s="3">
        <f t="shared" si="100"/>
        <v>147.94999999999999</v>
      </c>
      <c r="P103" s="145">
        <f t="shared" si="104"/>
        <v>313.5</v>
      </c>
      <c r="Q103" s="145">
        <f t="shared" si="105"/>
        <v>338.25</v>
      </c>
      <c r="R103" s="145">
        <f t="shared" si="106"/>
        <v>739.75</v>
      </c>
      <c r="T103" s="77">
        <v>2</v>
      </c>
      <c r="W103" s="68">
        <v>2</v>
      </c>
      <c r="X103" s="69">
        <v>2</v>
      </c>
      <c r="Y103" s="136"/>
      <c r="AA103" s="74">
        <v>130</v>
      </c>
      <c r="AB103" s="52">
        <v>65</v>
      </c>
      <c r="AC103" s="52">
        <v>145</v>
      </c>
      <c r="AE103" s="108">
        <f>AA103*C103</f>
        <v>650</v>
      </c>
      <c r="AF103" s="109">
        <f t="shared" si="108"/>
        <v>325</v>
      </c>
      <c r="AG103" s="101">
        <f t="shared" si="109"/>
        <v>725</v>
      </c>
      <c r="AH103" s="21"/>
      <c r="AI103" s="74"/>
      <c r="AJ103" s="3">
        <f t="shared" si="110"/>
        <v>0</v>
      </c>
      <c r="AK103" s="3">
        <f t="shared" si="111"/>
        <v>0</v>
      </c>
      <c r="AL103" s="3">
        <f t="shared" si="112"/>
        <v>0</v>
      </c>
      <c r="AM103" s="101">
        <f t="shared" si="113"/>
        <v>0</v>
      </c>
      <c r="AN103" s="21"/>
      <c r="AO103" s="74">
        <v>55</v>
      </c>
      <c r="AP103" s="3">
        <f t="shared" si="114"/>
        <v>62.699999999999996</v>
      </c>
      <c r="AQ103" s="3">
        <f t="shared" si="115"/>
        <v>67.650000000000006</v>
      </c>
      <c r="AR103" s="3">
        <f t="shared" si="116"/>
        <v>147.94999999999999</v>
      </c>
      <c r="AS103" s="101">
        <f t="shared" si="117"/>
        <v>275</v>
      </c>
      <c r="AT103" s="40"/>
      <c r="AU103" s="45"/>
      <c r="AV103" s="40"/>
      <c r="AW103" s="74"/>
      <c r="AX103" s="3">
        <f t="shared" si="118"/>
        <v>0</v>
      </c>
      <c r="AY103" s="3">
        <f t="shared" si="119"/>
        <v>0</v>
      </c>
      <c r="AZ103" s="3">
        <f t="shared" si="120"/>
        <v>0</v>
      </c>
      <c r="BA103" s="101">
        <f t="shared" si="121"/>
        <v>0</v>
      </c>
      <c r="BB103" s="62"/>
      <c r="BC103" s="41"/>
      <c r="BD103" s="3">
        <f t="shared" si="122"/>
        <v>0</v>
      </c>
      <c r="BE103" s="6">
        <f t="shared" si="123"/>
        <v>0</v>
      </c>
      <c r="BF103" s="40"/>
      <c r="BG103" s="45"/>
      <c r="BI103" s="41"/>
      <c r="BJ103" s="3">
        <f t="shared" si="124"/>
        <v>0</v>
      </c>
      <c r="BK103" s="6">
        <f t="shared" si="125"/>
        <v>0</v>
      </c>
      <c r="BL103" s="40"/>
      <c r="BM103" s="45"/>
      <c r="BO103" s="41"/>
      <c r="BP103" s="3">
        <f t="shared" si="126"/>
        <v>0</v>
      </c>
      <c r="BQ103" s="3">
        <f t="shared" si="127"/>
        <v>0</v>
      </c>
      <c r="BR103" s="6">
        <f t="shared" si="128"/>
        <v>0</v>
      </c>
      <c r="BS103" s="40"/>
      <c r="BT103" s="45"/>
      <c r="BV103" s="41"/>
      <c r="BW103" s="3">
        <f t="shared" si="129"/>
        <v>0</v>
      </c>
      <c r="BX103" s="6">
        <f t="shared" si="130"/>
        <v>0</v>
      </c>
      <c r="BY103" s="40"/>
      <c r="BZ103" s="45"/>
      <c r="CA103" s="2"/>
      <c r="CB103" s="74"/>
      <c r="CC103" s="3">
        <f t="shared" si="131"/>
        <v>0</v>
      </c>
      <c r="CD103" s="101">
        <f t="shared" si="132"/>
        <v>0</v>
      </c>
      <c r="CE103" s="40"/>
      <c r="CF103" s="45"/>
    </row>
    <row r="104" spans="1:84" ht="15.6" x14ac:dyDescent="0.3">
      <c r="A104">
        <v>99</v>
      </c>
      <c r="B104" s="86" t="s">
        <v>121</v>
      </c>
      <c r="C104" s="89">
        <v>20.9</v>
      </c>
      <c r="D104" s="93" t="s">
        <v>141</v>
      </c>
      <c r="E104" s="122" t="s">
        <v>139</v>
      </c>
      <c r="F104" s="100" t="s">
        <v>139</v>
      </c>
      <c r="H104" s="3">
        <f>AA104-L104</f>
        <v>181.60000000000002</v>
      </c>
      <c r="I104" s="3">
        <f t="shared" si="102"/>
        <v>-3.7999999999999972</v>
      </c>
      <c r="J104" s="3">
        <f t="shared" si="103"/>
        <v>43.599999999999994</v>
      </c>
      <c r="L104" s="3">
        <f t="shared" si="100"/>
        <v>68.399999999999991</v>
      </c>
      <c r="M104" s="3">
        <f t="shared" si="100"/>
        <v>73.8</v>
      </c>
      <c r="N104" s="3">
        <f t="shared" si="100"/>
        <v>161.4</v>
      </c>
      <c r="P104" s="145">
        <f t="shared" si="104"/>
        <v>1429.5599999999997</v>
      </c>
      <c r="Q104" s="145">
        <f t="shared" si="105"/>
        <v>1542.4199999999998</v>
      </c>
      <c r="R104" s="145">
        <f t="shared" si="106"/>
        <v>3373.2599999999998</v>
      </c>
      <c r="T104" s="77">
        <v>2</v>
      </c>
      <c r="W104" s="68">
        <v>2</v>
      </c>
      <c r="X104" s="69">
        <v>2</v>
      </c>
      <c r="Y104" s="136"/>
      <c r="AA104" s="74">
        <v>250</v>
      </c>
      <c r="AB104" s="52">
        <v>70</v>
      </c>
      <c r="AC104" s="52">
        <v>205</v>
      </c>
      <c r="AE104" s="108">
        <f>AA104*C104</f>
        <v>5225</v>
      </c>
      <c r="AF104" s="109">
        <f t="shared" si="108"/>
        <v>1463</v>
      </c>
      <c r="AG104" s="101">
        <f t="shared" si="109"/>
        <v>4284.5</v>
      </c>
      <c r="AH104" s="21"/>
      <c r="AI104" s="74"/>
      <c r="AJ104" s="3">
        <f t="shared" si="110"/>
        <v>0</v>
      </c>
      <c r="AK104" s="3">
        <f t="shared" si="111"/>
        <v>0</v>
      </c>
      <c r="AL104" s="3">
        <f t="shared" si="112"/>
        <v>0</v>
      </c>
      <c r="AM104" s="101">
        <f t="shared" si="113"/>
        <v>0</v>
      </c>
      <c r="AN104" s="21"/>
      <c r="AO104" s="74">
        <v>60</v>
      </c>
      <c r="AP104" s="3">
        <f t="shared" si="114"/>
        <v>68.399999999999991</v>
      </c>
      <c r="AQ104" s="3">
        <f t="shared" si="115"/>
        <v>73.8</v>
      </c>
      <c r="AR104" s="3">
        <f t="shared" si="116"/>
        <v>161.4</v>
      </c>
      <c r="AS104" s="101">
        <f t="shared" si="117"/>
        <v>1254</v>
      </c>
      <c r="AT104" s="40"/>
      <c r="AU104" s="45"/>
      <c r="AV104" s="40"/>
      <c r="AW104" s="74"/>
      <c r="AX104" s="3">
        <f t="shared" si="118"/>
        <v>0</v>
      </c>
      <c r="AY104" s="3">
        <f t="shared" si="119"/>
        <v>0</v>
      </c>
      <c r="AZ104" s="3">
        <f t="shared" si="120"/>
        <v>0</v>
      </c>
      <c r="BA104" s="101">
        <f t="shared" si="121"/>
        <v>0</v>
      </c>
      <c r="BB104" s="62"/>
      <c r="BC104" s="41"/>
      <c r="BD104" s="3">
        <f t="shared" si="122"/>
        <v>0</v>
      </c>
      <c r="BE104" s="6">
        <f t="shared" si="123"/>
        <v>0</v>
      </c>
      <c r="BF104" s="40"/>
      <c r="BG104" s="45"/>
      <c r="BI104" s="41"/>
      <c r="BJ104" s="3">
        <f t="shared" si="124"/>
        <v>0</v>
      </c>
      <c r="BK104" s="6">
        <f t="shared" si="125"/>
        <v>0</v>
      </c>
      <c r="BL104" s="40"/>
      <c r="BM104" s="45"/>
      <c r="BO104" s="41"/>
      <c r="BP104" s="3">
        <f t="shared" si="126"/>
        <v>0</v>
      </c>
      <c r="BQ104" s="3">
        <f t="shared" si="127"/>
        <v>0</v>
      </c>
      <c r="BR104" s="6">
        <f t="shared" si="128"/>
        <v>0</v>
      </c>
      <c r="BS104" s="40"/>
      <c r="BT104" s="45"/>
      <c r="BV104" s="41"/>
      <c r="BW104" s="3">
        <f t="shared" si="129"/>
        <v>0</v>
      </c>
      <c r="BX104" s="6">
        <f t="shared" si="130"/>
        <v>0</v>
      </c>
      <c r="BY104" s="40"/>
      <c r="BZ104" s="45"/>
      <c r="CA104" s="2"/>
      <c r="CB104" s="74"/>
      <c r="CC104" s="3">
        <f t="shared" si="131"/>
        <v>0</v>
      </c>
      <c r="CD104" s="101">
        <f t="shared" si="132"/>
        <v>0</v>
      </c>
      <c r="CE104" s="40"/>
      <c r="CF104" s="45"/>
    </row>
    <row r="105" spans="1:84" ht="15.6" x14ac:dyDescent="0.3">
      <c r="A105">
        <v>100</v>
      </c>
      <c r="B105" s="86" t="s">
        <v>122</v>
      </c>
      <c r="C105" s="89">
        <v>8</v>
      </c>
      <c r="D105" s="93" t="s">
        <v>30</v>
      </c>
      <c r="E105" s="122" t="s">
        <v>139</v>
      </c>
      <c r="F105" s="100" t="s">
        <v>139</v>
      </c>
      <c r="H105" s="3">
        <f t="shared" si="101"/>
        <v>80</v>
      </c>
      <c r="I105" s="3">
        <f t="shared" si="102"/>
        <v>20</v>
      </c>
      <c r="J105" s="3">
        <f t="shared" si="103"/>
        <v>0</v>
      </c>
      <c r="L105" s="3">
        <f t="shared" si="100"/>
        <v>0</v>
      </c>
      <c r="M105" s="3">
        <f t="shared" si="100"/>
        <v>0</v>
      </c>
      <c r="N105" s="3">
        <f t="shared" si="100"/>
        <v>0</v>
      </c>
      <c r="P105" s="145">
        <f t="shared" si="104"/>
        <v>0</v>
      </c>
      <c r="Q105" s="145">
        <f t="shared" si="105"/>
        <v>0</v>
      </c>
      <c r="R105" s="145">
        <f t="shared" si="106"/>
        <v>0</v>
      </c>
      <c r="T105" s="77">
        <v>2</v>
      </c>
      <c r="W105" s="68">
        <v>2</v>
      </c>
      <c r="X105" s="69">
        <v>2</v>
      </c>
      <c r="Y105" s="136"/>
      <c r="AA105" s="74">
        <v>80</v>
      </c>
      <c r="AB105" s="52">
        <v>20</v>
      </c>
      <c r="AC105" s="52">
        <v>0</v>
      </c>
      <c r="AE105" s="108">
        <f t="shared" si="107"/>
        <v>640</v>
      </c>
      <c r="AF105" s="109">
        <f t="shared" si="108"/>
        <v>160</v>
      </c>
      <c r="AG105" s="101">
        <f t="shared" si="109"/>
        <v>0</v>
      </c>
      <c r="AH105" s="21"/>
      <c r="AI105" s="74"/>
      <c r="AJ105" s="3">
        <f t="shared" si="110"/>
        <v>0</v>
      </c>
      <c r="AK105" s="3">
        <f t="shared" si="111"/>
        <v>0</v>
      </c>
      <c r="AL105" s="3">
        <f t="shared" si="112"/>
        <v>0</v>
      </c>
      <c r="AM105" s="101">
        <f t="shared" si="113"/>
        <v>0</v>
      </c>
      <c r="AN105" s="21"/>
      <c r="AO105" s="74"/>
      <c r="AP105" s="3">
        <f t="shared" si="114"/>
        <v>0</v>
      </c>
      <c r="AQ105" s="3">
        <f t="shared" si="115"/>
        <v>0</v>
      </c>
      <c r="AR105" s="3">
        <f t="shared" si="116"/>
        <v>0</v>
      </c>
      <c r="AS105" s="101">
        <f t="shared" si="117"/>
        <v>0</v>
      </c>
      <c r="AT105" s="40"/>
      <c r="AU105" s="45"/>
      <c r="AV105" s="40"/>
      <c r="AW105" s="74"/>
      <c r="AX105" s="3">
        <f t="shared" si="118"/>
        <v>0</v>
      </c>
      <c r="AY105" s="3">
        <f t="shared" si="119"/>
        <v>0</v>
      </c>
      <c r="AZ105" s="3">
        <f t="shared" si="120"/>
        <v>0</v>
      </c>
      <c r="BA105" s="101">
        <f t="shared" si="121"/>
        <v>0</v>
      </c>
      <c r="BB105" s="62"/>
      <c r="BC105" s="41"/>
      <c r="BD105" s="3">
        <f t="shared" si="122"/>
        <v>0</v>
      </c>
      <c r="BE105" s="6">
        <f t="shared" si="123"/>
        <v>0</v>
      </c>
      <c r="BF105" s="40"/>
      <c r="BG105" s="45"/>
      <c r="BI105" s="41"/>
      <c r="BJ105" s="3">
        <f t="shared" si="124"/>
        <v>0</v>
      </c>
      <c r="BK105" s="6">
        <f t="shared" si="125"/>
        <v>0</v>
      </c>
      <c r="BL105" s="40"/>
      <c r="BM105" s="45"/>
      <c r="BO105" s="41"/>
      <c r="BP105" s="3">
        <f t="shared" si="126"/>
        <v>0</v>
      </c>
      <c r="BQ105" s="3">
        <f t="shared" si="127"/>
        <v>0</v>
      </c>
      <c r="BR105" s="6">
        <f t="shared" si="128"/>
        <v>0</v>
      </c>
      <c r="BS105" s="40"/>
      <c r="BT105" s="45"/>
      <c r="BV105" s="41"/>
      <c r="BW105" s="3">
        <f t="shared" si="129"/>
        <v>0</v>
      </c>
      <c r="BX105" s="6">
        <f t="shared" si="130"/>
        <v>0</v>
      </c>
      <c r="BY105" s="40"/>
      <c r="BZ105" s="45"/>
      <c r="CA105" s="2"/>
      <c r="CB105" s="74"/>
      <c r="CC105" s="3">
        <f t="shared" si="131"/>
        <v>0</v>
      </c>
      <c r="CD105" s="101">
        <f t="shared" si="132"/>
        <v>0</v>
      </c>
      <c r="CE105" s="40"/>
      <c r="CF105" s="45"/>
    </row>
    <row r="106" spans="1:84" ht="15.6" x14ac:dyDescent="0.3">
      <c r="A106">
        <v>101</v>
      </c>
      <c r="B106" s="86" t="s">
        <v>123</v>
      </c>
      <c r="C106" s="89">
        <v>5</v>
      </c>
      <c r="D106" s="93" t="s">
        <v>30</v>
      </c>
      <c r="E106" s="122" t="s">
        <v>139</v>
      </c>
      <c r="F106" s="100" t="s">
        <v>139</v>
      </c>
      <c r="H106" s="3">
        <f t="shared" si="101"/>
        <v>80</v>
      </c>
      <c r="I106" s="3">
        <f t="shared" si="102"/>
        <v>20</v>
      </c>
      <c r="J106" s="3">
        <f t="shared" si="103"/>
        <v>0</v>
      </c>
      <c r="L106" s="3">
        <f t="shared" ref="L106:N130" si="133">(SUMIF($AJ$5:$CD$5,L$5,$AJ106:$CD106))</f>
        <v>0</v>
      </c>
      <c r="M106" s="3">
        <f t="shared" si="133"/>
        <v>0</v>
      </c>
      <c r="N106" s="3">
        <f t="shared" si="133"/>
        <v>0</v>
      </c>
      <c r="P106" s="145">
        <f t="shared" si="104"/>
        <v>0</v>
      </c>
      <c r="Q106" s="145">
        <f t="shared" si="105"/>
        <v>0</v>
      </c>
      <c r="R106" s="145">
        <f t="shared" si="106"/>
        <v>0</v>
      </c>
      <c r="T106" s="77">
        <v>2</v>
      </c>
      <c r="W106" s="68">
        <v>2</v>
      </c>
      <c r="X106" s="69">
        <v>2</v>
      </c>
      <c r="Y106" s="136"/>
      <c r="AA106" s="74">
        <v>80</v>
      </c>
      <c r="AB106" s="52">
        <v>20</v>
      </c>
      <c r="AC106" s="52">
        <v>0</v>
      </c>
      <c r="AE106" s="108">
        <f t="shared" si="107"/>
        <v>400</v>
      </c>
      <c r="AF106" s="109">
        <f t="shared" si="108"/>
        <v>100</v>
      </c>
      <c r="AG106" s="101">
        <f t="shared" si="109"/>
        <v>0</v>
      </c>
      <c r="AH106" s="21"/>
      <c r="AI106" s="74"/>
      <c r="AJ106" s="3">
        <f t="shared" si="110"/>
        <v>0</v>
      </c>
      <c r="AK106" s="3">
        <f t="shared" si="111"/>
        <v>0</v>
      </c>
      <c r="AL106" s="3">
        <f t="shared" si="112"/>
        <v>0</v>
      </c>
      <c r="AM106" s="101">
        <f t="shared" si="113"/>
        <v>0</v>
      </c>
      <c r="AN106" s="21"/>
      <c r="AO106" s="74"/>
      <c r="AP106" s="3">
        <f t="shared" si="114"/>
        <v>0</v>
      </c>
      <c r="AQ106" s="3">
        <f t="shared" si="115"/>
        <v>0</v>
      </c>
      <c r="AR106" s="3">
        <f t="shared" si="116"/>
        <v>0</v>
      </c>
      <c r="AS106" s="101">
        <f t="shared" si="117"/>
        <v>0</v>
      </c>
      <c r="AT106" s="40"/>
      <c r="AU106" s="45"/>
      <c r="AV106" s="40"/>
      <c r="AW106" s="74"/>
      <c r="AX106" s="3">
        <f t="shared" si="118"/>
        <v>0</v>
      </c>
      <c r="AY106" s="3">
        <f t="shared" si="119"/>
        <v>0</v>
      </c>
      <c r="AZ106" s="3">
        <f t="shared" si="120"/>
        <v>0</v>
      </c>
      <c r="BA106" s="101">
        <f t="shared" si="121"/>
        <v>0</v>
      </c>
      <c r="BB106" s="62"/>
      <c r="BC106" s="41"/>
      <c r="BD106" s="3">
        <f t="shared" si="122"/>
        <v>0</v>
      </c>
      <c r="BE106" s="6">
        <f t="shared" si="123"/>
        <v>0</v>
      </c>
      <c r="BF106" s="40"/>
      <c r="BG106" s="45"/>
      <c r="BI106" s="41"/>
      <c r="BJ106" s="3">
        <f t="shared" si="124"/>
        <v>0</v>
      </c>
      <c r="BK106" s="6">
        <f t="shared" si="125"/>
        <v>0</v>
      </c>
      <c r="BL106" s="40"/>
      <c r="BM106" s="45"/>
      <c r="BO106" s="41"/>
      <c r="BP106" s="3">
        <f t="shared" si="126"/>
        <v>0</v>
      </c>
      <c r="BQ106" s="3">
        <f t="shared" si="127"/>
        <v>0</v>
      </c>
      <c r="BR106" s="6">
        <f t="shared" si="128"/>
        <v>0</v>
      </c>
      <c r="BS106" s="40"/>
      <c r="BT106" s="45"/>
      <c r="BV106" s="41"/>
      <c r="BW106" s="3">
        <f t="shared" si="129"/>
        <v>0</v>
      </c>
      <c r="BX106" s="6">
        <f t="shared" si="130"/>
        <v>0</v>
      </c>
      <c r="BY106" s="40"/>
      <c r="BZ106" s="45"/>
      <c r="CA106" s="2"/>
      <c r="CB106" s="74"/>
      <c r="CC106" s="3">
        <f t="shared" si="131"/>
        <v>0</v>
      </c>
      <c r="CD106" s="101">
        <f t="shared" si="132"/>
        <v>0</v>
      </c>
      <c r="CE106" s="40"/>
      <c r="CF106" s="45"/>
    </row>
    <row r="107" spans="1:84" ht="15.6" x14ac:dyDescent="0.3">
      <c r="A107">
        <v>102</v>
      </c>
      <c r="B107" s="86" t="s">
        <v>124</v>
      </c>
      <c r="C107" s="89">
        <v>6</v>
      </c>
      <c r="D107" s="93" t="s">
        <v>30</v>
      </c>
      <c r="E107" s="122" t="s">
        <v>139</v>
      </c>
      <c r="F107" s="100" t="s">
        <v>139</v>
      </c>
      <c r="H107" s="3">
        <f t="shared" si="101"/>
        <v>80</v>
      </c>
      <c r="I107" s="3">
        <f t="shared" si="102"/>
        <v>20</v>
      </c>
      <c r="J107" s="3">
        <f t="shared" si="103"/>
        <v>0</v>
      </c>
      <c r="L107" s="3">
        <f t="shared" si="133"/>
        <v>0</v>
      </c>
      <c r="M107" s="3">
        <f t="shared" si="133"/>
        <v>0</v>
      </c>
      <c r="N107" s="3">
        <f t="shared" si="133"/>
        <v>0</v>
      </c>
      <c r="P107" s="145">
        <f t="shared" si="104"/>
        <v>0</v>
      </c>
      <c r="Q107" s="145">
        <f t="shared" si="105"/>
        <v>0</v>
      </c>
      <c r="R107" s="145">
        <f t="shared" si="106"/>
        <v>0</v>
      </c>
      <c r="T107" s="77">
        <v>2</v>
      </c>
      <c r="W107" s="68">
        <v>2</v>
      </c>
      <c r="X107" s="69">
        <v>2</v>
      </c>
      <c r="Y107" s="136"/>
      <c r="AA107" s="74">
        <v>80</v>
      </c>
      <c r="AB107" s="52">
        <v>20</v>
      </c>
      <c r="AC107" s="52">
        <v>0</v>
      </c>
      <c r="AE107" s="108">
        <f t="shared" si="107"/>
        <v>480</v>
      </c>
      <c r="AF107" s="109">
        <f t="shared" si="108"/>
        <v>120</v>
      </c>
      <c r="AG107" s="101">
        <f t="shared" si="109"/>
        <v>0</v>
      </c>
      <c r="AH107" s="21"/>
      <c r="AI107" s="74"/>
      <c r="AJ107" s="3">
        <f t="shared" si="110"/>
        <v>0</v>
      </c>
      <c r="AK107" s="3">
        <f t="shared" si="111"/>
        <v>0</v>
      </c>
      <c r="AL107" s="3">
        <f t="shared" si="112"/>
        <v>0</v>
      </c>
      <c r="AM107" s="101">
        <f t="shared" si="113"/>
        <v>0</v>
      </c>
      <c r="AN107" s="21"/>
      <c r="AO107" s="74"/>
      <c r="AP107" s="3">
        <f t="shared" si="114"/>
        <v>0</v>
      </c>
      <c r="AQ107" s="3">
        <f t="shared" si="115"/>
        <v>0</v>
      </c>
      <c r="AR107" s="3">
        <f t="shared" si="116"/>
        <v>0</v>
      </c>
      <c r="AS107" s="101">
        <f t="shared" si="117"/>
        <v>0</v>
      </c>
      <c r="AT107" s="40"/>
      <c r="AU107" s="45"/>
      <c r="AV107" s="40"/>
      <c r="AW107" s="74"/>
      <c r="AX107" s="3">
        <f t="shared" si="118"/>
        <v>0</v>
      </c>
      <c r="AY107" s="3">
        <f t="shared" si="119"/>
        <v>0</v>
      </c>
      <c r="AZ107" s="3">
        <f t="shared" si="120"/>
        <v>0</v>
      </c>
      <c r="BA107" s="101">
        <f t="shared" si="121"/>
        <v>0</v>
      </c>
      <c r="BB107" s="62"/>
      <c r="BC107" s="41"/>
      <c r="BD107" s="3">
        <f t="shared" si="122"/>
        <v>0</v>
      </c>
      <c r="BE107" s="6">
        <f t="shared" si="123"/>
        <v>0</v>
      </c>
      <c r="BF107" s="40"/>
      <c r="BG107" s="45"/>
      <c r="BI107" s="41"/>
      <c r="BJ107" s="3">
        <f t="shared" si="124"/>
        <v>0</v>
      </c>
      <c r="BK107" s="6">
        <f t="shared" si="125"/>
        <v>0</v>
      </c>
      <c r="BL107" s="40"/>
      <c r="BM107" s="45"/>
      <c r="BO107" s="41"/>
      <c r="BP107" s="3">
        <f t="shared" si="126"/>
        <v>0</v>
      </c>
      <c r="BQ107" s="3">
        <f t="shared" si="127"/>
        <v>0</v>
      </c>
      <c r="BR107" s="6">
        <f t="shared" si="128"/>
        <v>0</v>
      </c>
      <c r="BS107" s="40"/>
      <c r="BT107" s="45"/>
      <c r="BV107" s="41"/>
      <c r="BW107" s="3">
        <f t="shared" si="129"/>
        <v>0</v>
      </c>
      <c r="BX107" s="6">
        <f t="shared" si="130"/>
        <v>0</v>
      </c>
      <c r="BY107" s="40"/>
      <c r="BZ107" s="45"/>
      <c r="CA107" s="2"/>
      <c r="CB107" s="74"/>
      <c r="CC107" s="3">
        <f t="shared" si="131"/>
        <v>0</v>
      </c>
      <c r="CD107" s="101">
        <f t="shared" si="132"/>
        <v>0</v>
      </c>
      <c r="CE107" s="40"/>
      <c r="CF107" s="45"/>
    </row>
    <row r="108" spans="1:84" ht="15.6" x14ac:dyDescent="0.3">
      <c r="A108">
        <v>103</v>
      </c>
      <c r="B108" s="86" t="s">
        <v>125</v>
      </c>
      <c r="C108" s="89">
        <v>13.12</v>
      </c>
      <c r="D108" s="93" t="s">
        <v>30</v>
      </c>
      <c r="E108" s="122" t="s">
        <v>139</v>
      </c>
      <c r="F108" s="100" t="s">
        <v>139</v>
      </c>
      <c r="H108" s="3">
        <f t="shared" si="101"/>
        <v>75.800000000000011</v>
      </c>
      <c r="I108" s="3">
        <f t="shared" si="102"/>
        <v>3.1000000000000014</v>
      </c>
      <c r="J108" s="3">
        <f t="shared" si="103"/>
        <v>-10.700000000000003</v>
      </c>
      <c r="L108" s="3">
        <f t="shared" si="133"/>
        <v>34.199999999999996</v>
      </c>
      <c r="M108" s="3">
        <f t="shared" si="133"/>
        <v>36.9</v>
      </c>
      <c r="N108" s="3">
        <f t="shared" si="133"/>
        <v>80.7</v>
      </c>
      <c r="P108" s="145">
        <f t="shared" si="104"/>
        <v>448.70399999999989</v>
      </c>
      <c r="Q108" s="145">
        <f t="shared" si="105"/>
        <v>484.12799999999993</v>
      </c>
      <c r="R108" s="145">
        <f t="shared" si="106"/>
        <v>1058.7839999999999</v>
      </c>
      <c r="T108" s="77">
        <v>2</v>
      </c>
      <c r="W108" s="68">
        <v>2</v>
      </c>
      <c r="X108" s="69">
        <v>2</v>
      </c>
      <c r="Y108" s="136"/>
      <c r="AA108" s="74">
        <v>110</v>
      </c>
      <c r="AB108" s="52">
        <v>40</v>
      </c>
      <c r="AC108" s="52">
        <v>70</v>
      </c>
      <c r="AE108" s="108">
        <f t="shared" si="107"/>
        <v>1443.1999999999998</v>
      </c>
      <c r="AF108" s="109">
        <f t="shared" si="108"/>
        <v>524.79999999999995</v>
      </c>
      <c r="AG108" s="101">
        <f t="shared" si="109"/>
        <v>918.4</v>
      </c>
      <c r="AH108" s="21"/>
      <c r="AI108" s="74"/>
      <c r="AJ108" s="3">
        <f t="shared" si="110"/>
        <v>0</v>
      </c>
      <c r="AK108" s="3">
        <f t="shared" si="111"/>
        <v>0</v>
      </c>
      <c r="AL108" s="3">
        <f t="shared" si="112"/>
        <v>0</v>
      </c>
      <c r="AM108" s="101">
        <f t="shared" si="113"/>
        <v>0</v>
      </c>
      <c r="AN108" s="21"/>
      <c r="AO108" s="74">
        <v>30</v>
      </c>
      <c r="AP108" s="3">
        <f t="shared" si="114"/>
        <v>34.199999999999996</v>
      </c>
      <c r="AQ108" s="3">
        <f t="shared" si="115"/>
        <v>36.9</v>
      </c>
      <c r="AR108" s="3">
        <f t="shared" si="116"/>
        <v>80.7</v>
      </c>
      <c r="AS108" s="101">
        <f t="shared" si="117"/>
        <v>393.59999999999997</v>
      </c>
      <c r="AT108" s="40"/>
      <c r="AU108" s="45"/>
      <c r="AV108" s="40"/>
      <c r="AW108" s="74"/>
      <c r="AX108" s="3">
        <f t="shared" si="118"/>
        <v>0</v>
      </c>
      <c r="AY108" s="3">
        <f t="shared" si="119"/>
        <v>0</v>
      </c>
      <c r="AZ108" s="3">
        <f t="shared" si="120"/>
        <v>0</v>
      </c>
      <c r="BA108" s="101">
        <f t="shared" si="121"/>
        <v>0</v>
      </c>
      <c r="BB108" s="62"/>
      <c r="BC108" s="41"/>
      <c r="BD108" s="3">
        <f t="shared" si="122"/>
        <v>0</v>
      </c>
      <c r="BE108" s="6">
        <f t="shared" si="123"/>
        <v>0</v>
      </c>
      <c r="BF108" s="40"/>
      <c r="BG108" s="45"/>
      <c r="BI108" s="41"/>
      <c r="BJ108" s="3">
        <f t="shared" si="124"/>
        <v>0</v>
      </c>
      <c r="BK108" s="6">
        <f t="shared" si="125"/>
        <v>0</v>
      </c>
      <c r="BL108" s="40"/>
      <c r="BM108" s="45"/>
      <c r="BO108" s="41"/>
      <c r="BP108" s="3">
        <f t="shared" si="126"/>
        <v>0</v>
      </c>
      <c r="BQ108" s="3">
        <f t="shared" si="127"/>
        <v>0</v>
      </c>
      <c r="BR108" s="6">
        <f t="shared" si="128"/>
        <v>0</v>
      </c>
      <c r="BS108" s="40"/>
      <c r="BT108" s="45"/>
      <c r="BV108" s="41"/>
      <c r="BW108" s="3">
        <f t="shared" si="129"/>
        <v>0</v>
      </c>
      <c r="BX108" s="6">
        <f t="shared" si="130"/>
        <v>0</v>
      </c>
      <c r="BY108" s="40"/>
      <c r="BZ108" s="45"/>
      <c r="CA108" s="2"/>
      <c r="CB108" s="74"/>
      <c r="CC108" s="3">
        <f t="shared" si="131"/>
        <v>0</v>
      </c>
      <c r="CD108" s="101">
        <f t="shared" si="132"/>
        <v>0</v>
      </c>
      <c r="CE108" s="40"/>
      <c r="CF108" s="45"/>
    </row>
    <row r="109" spans="1:84" ht="15.6" x14ac:dyDescent="0.3">
      <c r="A109">
        <v>104</v>
      </c>
      <c r="B109" s="86" t="s">
        <v>126</v>
      </c>
      <c r="C109" s="89">
        <v>6.75</v>
      </c>
      <c r="D109" s="93" t="s">
        <v>30</v>
      </c>
      <c r="E109" s="122" t="s">
        <v>139</v>
      </c>
      <c r="F109" s="100" t="s">
        <v>139</v>
      </c>
      <c r="H109" s="3">
        <f t="shared" si="101"/>
        <v>80</v>
      </c>
      <c r="I109" s="3">
        <f t="shared" si="102"/>
        <v>20</v>
      </c>
      <c r="J109" s="3">
        <f t="shared" si="103"/>
        <v>0</v>
      </c>
      <c r="L109" s="3">
        <f t="shared" si="133"/>
        <v>0</v>
      </c>
      <c r="M109" s="3">
        <f t="shared" si="133"/>
        <v>0</v>
      </c>
      <c r="N109" s="3">
        <f t="shared" si="133"/>
        <v>0</v>
      </c>
      <c r="P109" s="145">
        <f t="shared" si="104"/>
        <v>0</v>
      </c>
      <c r="Q109" s="145">
        <f t="shared" si="105"/>
        <v>0</v>
      </c>
      <c r="R109" s="145">
        <f t="shared" si="106"/>
        <v>0</v>
      </c>
      <c r="T109" s="77">
        <v>2</v>
      </c>
      <c r="W109" s="68">
        <v>2</v>
      </c>
      <c r="X109" s="69">
        <v>2</v>
      </c>
      <c r="Y109" s="136"/>
      <c r="AA109" s="74">
        <v>80</v>
      </c>
      <c r="AB109" s="52">
        <v>20</v>
      </c>
      <c r="AC109" s="52">
        <v>0</v>
      </c>
      <c r="AE109" s="108">
        <f t="shared" si="107"/>
        <v>540</v>
      </c>
      <c r="AF109" s="109">
        <f t="shared" si="108"/>
        <v>135</v>
      </c>
      <c r="AG109" s="101">
        <f t="shared" si="109"/>
        <v>0</v>
      </c>
      <c r="AH109" s="21"/>
      <c r="AI109" s="74"/>
      <c r="AJ109" s="3">
        <f t="shared" si="110"/>
        <v>0</v>
      </c>
      <c r="AK109" s="3">
        <f t="shared" si="111"/>
        <v>0</v>
      </c>
      <c r="AL109" s="3">
        <f t="shared" si="112"/>
        <v>0</v>
      </c>
      <c r="AM109" s="101">
        <f t="shared" si="113"/>
        <v>0</v>
      </c>
      <c r="AN109" s="21"/>
      <c r="AO109" s="74"/>
      <c r="AP109" s="3">
        <f t="shared" si="114"/>
        <v>0</v>
      </c>
      <c r="AQ109" s="3">
        <f t="shared" si="115"/>
        <v>0</v>
      </c>
      <c r="AR109" s="3">
        <f t="shared" si="116"/>
        <v>0</v>
      </c>
      <c r="AS109" s="101">
        <f t="shared" si="117"/>
        <v>0</v>
      </c>
      <c r="AT109" s="40"/>
      <c r="AU109" s="45"/>
      <c r="AV109" s="40"/>
      <c r="AW109" s="74"/>
      <c r="AX109" s="3">
        <f t="shared" si="118"/>
        <v>0</v>
      </c>
      <c r="AY109" s="3">
        <f t="shared" si="119"/>
        <v>0</v>
      </c>
      <c r="AZ109" s="3">
        <f t="shared" si="120"/>
        <v>0</v>
      </c>
      <c r="BA109" s="101">
        <f t="shared" si="121"/>
        <v>0</v>
      </c>
      <c r="BB109" s="62"/>
      <c r="BC109" s="41"/>
      <c r="BD109" s="3">
        <f t="shared" si="122"/>
        <v>0</v>
      </c>
      <c r="BE109" s="6">
        <f t="shared" si="123"/>
        <v>0</v>
      </c>
      <c r="BF109" s="40"/>
      <c r="BG109" s="45"/>
      <c r="BI109" s="41"/>
      <c r="BJ109" s="3">
        <f t="shared" si="124"/>
        <v>0</v>
      </c>
      <c r="BK109" s="6">
        <f t="shared" si="125"/>
        <v>0</v>
      </c>
      <c r="BL109" s="40"/>
      <c r="BM109" s="45"/>
      <c r="BO109" s="41"/>
      <c r="BP109" s="3">
        <f t="shared" si="126"/>
        <v>0</v>
      </c>
      <c r="BQ109" s="3">
        <f t="shared" si="127"/>
        <v>0</v>
      </c>
      <c r="BR109" s="6">
        <f t="shared" si="128"/>
        <v>0</v>
      </c>
      <c r="BS109" s="40"/>
      <c r="BT109" s="45"/>
      <c r="BV109" s="41"/>
      <c r="BW109" s="3">
        <f t="shared" si="129"/>
        <v>0</v>
      </c>
      <c r="BX109" s="6">
        <f t="shared" si="130"/>
        <v>0</v>
      </c>
      <c r="BY109" s="40"/>
      <c r="BZ109" s="45"/>
      <c r="CA109" s="2"/>
      <c r="CB109" s="74"/>
      <c r="CC109" s="3">
        <f t="shared" si="131"/>
        <v>0</v>
      </c>
      <c r="CD109" s="101">
        <f t="shared" si="132"/>
        <v>0</v>
      </c>
      <c r="CE109" s="40"/>
      <c r="CF109" s="45"/>
    </row>
    <row r="110" spans="1:84" ht="15.6" x14ac:dyDescent="0.3">
      <c r="A110">
        <v>105</v>
      </c>
      <c r="B110" s="86" t="s">
        <v>127</v>
      </c>
      <c r="C110" s="89">
        <v>14.8</v>
      </c>
      <c r="D110" s="93" t="s">
        <v>30</v>
      </c>
      <c r="E110" s="122" t="s">
        <v>139</v>
      </c>
      <c r="F110" s="100" t="s">
        <v>139</v>
      </c>
      <c r="H110" s="3">
        <f t="shared" si="101"/>
        <v>80</v>
      </c>
      <c r="I110" s="3">
        <f t="shared" si="102"/>
        <v>20</v>
      </c>
      <c r="J110" s="3">
        <f t="shared" si="103"/>
        <v>0</v>
      </c>
      <c r="L110" s="3">
        <f t="shared" si="133"/>
        <v>0</v>
      </c>
      <c r="M110" s="3">
        <f t="shared" si="133"/>
        <v>0</v>
      </c>
      <c r="N110" s="3">
        <f t="shared" si="133"/>
        <v>0</v>
      </c>
      <c r="P110" s="145">
        <f t="shared" si="104"/>
        <v>0</v>
      </c>
      <c r="Q110" s="145">
        <f t="shared" si="105"/>
        <v>0</v>
      </c>
      <c r="R110" s="145">
        <f t="shared" si="106"/>
        <v>0</v>
      </c>
      <c r="T110" s="77">
        <v>2</v>
      </c>
      <c r="W110" s="68">
        <v>2</v>
      </c>
      <c r="X110" s="69">
        <v>2</v>
      </c>
      <c r="Y110" s="136"/>
      <c r="AA110" s="74">
        <v>80</v>
      </c>
      <c r="AB110" s="52">
        <v>20</v>
      </c>
      <c r="AC110" s="52">
        <v>0</v>
      </c>
      <c r="AE110" s="108">
        <f t="shared" si="107"/>
        <v>1184</v>
      </c>
      <c r="AF110" s="109">
        <f t="shared" si="108"/>
        <v>296</v>
      </c>
      <c r="AG110" s="101">
        <f t="shared" si="109"/>
        <v>0</v>
      </c>
      <c r="AH110" s="21"/>
      <c r="AI110" s="74"/>
      <c r="AJ110" s="3">
        <f t="shared" si="110"/>
        <v>0</v>
      </c>
      <c r="AK110" s="3">
        <f t="shared" si="111"/>
        <v>0</v>
      </c>
      <c r="AL110" s="3">
        <f t="shared" si="112"/>
        <v>0</v>
      </c>
      <c r="AM110" s="101">
        <f t="shared" si="113"/>
        <v>0</v>
      </c>
      <c r="AN110" s="21"/>
      <c r="AO110" s="74"/>
      <c r="AP110" s="3">
        <f t="shared" si="114"/>
        <v>0</v>
      </c>
      <c r="AQ110" s="3">
        <f t="shared" si="115"/>
        <v>0</v>
      </c>
      <c r="AR110" s="3">
        <f t="shared" si="116"/>
        <v>0</v>
      </c>
      <c r="AS110" s="101">
        <f t="shared" si="117"/>
        <v>0</v>
      </c>
      <c r="AT110" s="40"/>
      <c r="AU110" s="45"/>
      <c r="AV110" s="40"/>
      <c r="AW110" s="74"/>
      <c r="AX110" s="3">
        <f t="shared" si="118"/>
        <v>0</v>
      </c>
      <c r="AY110" s="3">
        <f t="shared" si="119"/>
        <v>0</v>
      </c>
      <c r="AZ110" s="3">
        <f t="shared" si="120"/>
        <v>0</v>
      </c>
      <c r="BA110" s="101">
        <f t="shared" si="121"/>
        <v>0</v>
      </c>
      <c r="BB110" s="62"/>
      <c r="BC110" s="41"/>
      <c r="BD110" s="3">
        <f t="shared" si="122"/>
        <v>0</v>
      </c>
      <c r="BE110" s="6">
        <f t="shared" si="123"/>
        <v>0</v>
      </c>
      <c r="BF110" s="40"/>
      <c r="BG110" s="45"/>
      <c r="BI110" s="41"/>
      <c r="BJ110" s="3">
        <f t="shared" si="124"/>
        <v>0</v>
      </c>
      <c r="BK110" s="6">
        <f t="shared" si="125"/>
        <v>0</v>
      </c>
      <c r="BL110" s="40"/>
      <c r="BM110" s="45"/>
      <c r="BO110" s="41"/>
      <c r="BP110" s="3">
        <f t="shared" si="126"/>
        <v>0</v>
      </c>
      <c r="BQ110" s="3">
        <f t="shared" si="127"/>
        <v>0</v>
      </c>
      <c r="BR110" s="6">
        <f t="shared" si="128"/>
        <v>0</v>
      </c>
      <c r="BS110" s="40"/>
      <c r="BT110" s="45"/>
      <c r="BV110" s="41"/>
      <c r="BW110" s="3">
        <f t="shared" si="129"/>
        <v>0</v>
      </c>
      <c r="BX110" s="6">
        <f t="shared" si="130"/>
        <v>0</v>
      </c>
      <c r="BY110" s="40"/>
      <c r="BZ110" s="45"/>
      <c r="CA110" s="2"/>
      <c r="CB110" s="74"/>
      <c r="CC110" s="3">
        <f t="shared" si="131"/>
        <v>0</v>
      </c>
      <c r="CD110" s="101">
        <f t="shared" si="132"/>
        <v>0</v>
      </c>
      <c r="CE110" s="40"/>
      <c r="CF110" s="45"/>
    </row>
    <row r="111" spans="1:84" ht="15.6" x14ac:dyDescent="0.3">
      <c r="A111">
        <v>106</v>
      </c>
      <c r="B111" s="86" t="s">
        <v>128</v>
      </c>
      <c r="C111" s="89">
        <v>3.15</v>
      </c>
      <c r="D111" s="93" t="s">
        <v>30</v>
      </c>
      <c r="E111" s="122" t="s">
        <v>139</v>
      </c>
      <c r="F111" s="100" t="s">
        <v>139</v>
      </c>
      <c r="H111" s="3">
        <f t="shared" si="101"/>
        <v>80</v>
      </c>
      <c r="I111" s="3">
        <f t="shared" si="102"/>
        <v>20</v>
      </c>
      <c r="J111" s="3">
        <f t="shared" si="103"/>
        <v>0</v>
      </c>
      <c r="L111" s="3">
        <f t="shared" si="133"/>
        <v>0</v>
      </c>
      <c r="M111" s="3">
        <f t="shared" si="133"/>
        <v>0</v>
      </c>
      <c r="N111" s="3">
        <f t="shared" si="133"/>
        <v>0</v>
      </c>
      <c r="P111" s="145">
        <f t="shared" si="104"/>
        <v>0</v>
      </c>
      <c r="Q111" s="145">
        <f t="shared" si="105"/>
        <v>0</v>
      </c>
      <c r="R111" s="145">
        <f t="shared" si="106"/>
        <v>0</v>
      </c>
      <c r="T111" s="77">
        <v>2</v>
      </c>
      <c r="W111" s="68">
        <v>2</v>
      </c>
      <c r="X111" s="69">
        <v>2</v>
      </c>
      <c r="Y111" s="136"/>
      <c r="AA111" s="74">
        <v>80</v>
      </c>
      <c r="AB111" s="52">
        <v>20</v>
      </c>
      <c r="AC111" s="52">
        <v>0</v>
      </c>
      <c r="AE111" s="108">
        <f t="shared" si="107"/>
        <v>252</v>
      </c>
      <c r="AF111" s="109">
        <f t="shared" si="108"/>
        <v>63</v>
      </c>
      <c r="AG111" s="101">
        <f t="shared" si="109"/>
        <v>0</v>
      </c>
      <c r="AH111" s="21"/>
      <c r="AI111" s="74"/>
      <c r="AJ111" s="3">
        <f t="shared" si="110"/>
        <v>0</v>
      </c>
      <c r="AK111" s="3">
        <f t="shared" si="111"/>
        <v>0</v>
      </c>
      <c r="AL111" s="3">
        <f t="shared" si="112"/>
        <v>0</v>
      </c>
      <c r="AM111" s="101">
        <f t="shared" si="113"/>
        <v>0</v>
      </c>
      <c r="AN111" s="21"/>
      <c r="AO111" s="74"/>
      <c r="AP111" s="3">
        <f t="shared" si="114"/>
        <v>0</v>
      </c>
      <c r="AQ111" s="3">
        <f t="shared" si="115"/>
        <v>0</v>
      </c>
      <c r="AR111" s="3">
        <f t="shared" si="116"/>
        <v>0</v>
      </c>
      <c r="AS111" s="101">
        <f t="shared" si="117"/>
        <v>0</v>
      </c>
      <c r="AT111" s="40"/>
      <c r="AU111" s="45"/>
      <c r="AV111" s="40"/>
      <c r="AW111" s="74"/>
      <c r="AX111" s="3">
        <f t="shared" si="118"/>
        <v>0</v>
      </c>
      <c r="AY111" s="3">
        <f t="shared" si="119"/>
        <v>0</v>
      </c>
      <c r="AZ111" s="3">
        <f t="shared" si="120"/>
        <v>0</v>
      </c>
      <c r="BA111" s="101">
        <f t="shared" si="121"/>
        <v>0</v>
      </c>
      <c r="BB111" s="62"/>
      <c r="BC111" s="41"/>
      <c r="BD111" s="3">
        <f t="shared" si="122"/>
        <v>0</v>
      </c>
      <c r="BE111" s="6">
        <f t="shared" si="123"/>
        <v>0</v>
      </c>
      <c r="BF111" s="40"/>
      <c r="BG111" s="45"/>
      <c r="BI111" s="41"/>
      <c r="BJ111" s="3">
        <f t="shared" si="124"/>
        <v>0</v>
      </c>
      <c r="BK111" s="6">
        <f t="shared" si="125"/>
        <v>0</v>
      </c>
      <c r="BL111" s="40"/>
      <c r="BM111" s="45"/>
      <c r="BO111" s="41"/>
      <c r="BP111" s="3">
        <f t="shared" si="126"/>
        <v>0</v>
      </c>
      <c r="BQ111" s="3">
        <f t="shared" si="127"/>
        <v>0</v>
      </c>
      <c r="BR111" s="6">
        <f t="shared" si="128"/>
        <v>0</v>
      </c>
      <c r="BS111" s="40"/>
      <c r="BT111" s="45"/>
      <c r="BV111" s="41"/>
      <c r="BW111" s="3">
        <f t="shared" si="129"/>
        <v>0</v>
      </c>
      <c r="BX111" s="6">
        <f t="shared" si="130"/>
        <v>0</v>
      </c>
      <c r="BY111" s="40"/>
      <c r="BZ111" s="45"/>
      <c r="CA111" s="2"/>
      <c r="CB111" s="74"/>
      <c r="CC111" s="3">
        <f t="shared" si="131"/>
        <v>0</v>
      </c>
      <c r="CD111" s="101">
        <f t="shared" si="132"/>
        <v>0</v>
      </c>
      <c r="CE111" s="40"/>
      <c r="CF111" s="45"/>
    </row>
    <row r="112" spans="1:84" ht="15.6" x14ac:dyDescent="0.3">
      <c r="A112">
        <v>107</v>
      </c>
      <c r="B112" s="86" t="s">
        <v>129</v>
      </c>
      <c r="C112" s="89">
        <v>2</v>
      </c>
      <c r="D112" s="93" t="s">
        <v>30</v>
      </c>
      <c r="E112" s="122" t="s">
        <v>139</v>
      </c>
      <c r="F112" s="100" t="s">
        <v>139</v>
      </c>
      <c r="H112" s="3">
        <f t="shared" si="101"/>
        <v>80</v>
      </c>
      <c r="I112" s="3">
        <f t="shared" si="102"/>
        <v>20</v>
      </c>
      <c r="J112" s="3">
        <f t="shared" si="103"/>
        <v>0</v>
      </c>
      <c r="L112" s="3">
        <f t="shared" si="133"/>
        <v>0</v>
      </c>
      <c r="M112" s="3">
        <f t="shared" si="133"/>
        <v>0</v>
      </c>
      <c r="N112" s="3">
        <f t="shared" si="133"/>
        <v>0</v>
      </c>
      <c r="P112" s="145">
        <f t="shared" si="104"/>
        <v>0</v>
      </c>
      <c r="Q112" s="145">
        <f t="shared" si="105"/>
        <v>0</v>
      </c>
      <c r="R112" s="145">
        <f t="shared" si="106"/>
        <v>0</v>
      </c>
      <c r="T112" s="77">
        <v>2</v>
      </c>
      <c r="W112" s="68">
        <v>2</v>
      </c>
      <c r="X112" s="69">
        <v>2</v>
      </c>
      <c r="Y112" s="136"/>
      <c r="AA112" s="74">
        <v>80</v>
      </c>
      <c r="AB112" s="52">
        <v>20</v>
      </c>
      <c r="AC112" s="52">
        <v>0</v>
      </c>
      <c r="AE112" s="108">
        <f t="shared" si="107"/>
        <v>160</v>
      </c>
      <c r="AF112" s="109">
        <f t="shared" si="108"/>
        <v>40</v>
      </c>
      <c r="AG112" s="101">
        <f t="shared" si="109"/>
        <v>0</v>
      </c>
      <c r="AH112" s="21"/>
      <c r="AI112" s="74"/>
      <c r="AJ112" s="3">
        <f t="shared" si="110"/>
        <v>0</v>
      </c>
      <c r="AK112" s="3">
        <f t="shared" si="111"/>
        <v>0</v>
      </c>
      <c r="AL112" s="3">
        <f t="shared" si="112"/>
        <v>0</v>
      </c>
      <c r="AM112" s="101">
        <f t="shared" si="113"/>
        <v>0</v>
      </c>
      <c r="AN112" s="21"/>
      <c r="AO112" s="74"/>
      <c r="AP112" s="3">
        <f t="shared" si="114"/>
        <v>0</v>
      </c>
      <c r="AQ112" s="3">
        <f t="shared" si="115"/>
        <v>0</v>
      </c>
      <c r="AR112" s="3">
        <f t="shared" si="116"/>
        <v>0</v>
      </c>
      <c r="AS112" s="101">
        <f t="shared" si="117"/>
        <v>0</v>
      </c>
      <c r="AT112" s="40"/>
      <c r="AU112" s="45"/>
      <c r="AV112" s="40"/>
      <c r="AW112" s="74"/>
      <c r="AX112" s="3">
        <f t="shared" si="118"/>
        <v>0</v>
      </c>
      <c r="AY112" s="3">
        <f t="shared" si="119"/>
        <v>0</v>
      </c>
      <c r="AZ112" s="3">
        <f t="shared" si="120"/>
        <v>0</v>
      </c>
      <c r="BA112" s="101">
        <f t="shared" si="121"/>
        <v>0</v>
      </c>
      <c r="BB112" s="62"/>
      <c r="BC112" s="41"/>
      <c r="BD112" s="3">
        <f t="shared" si="122"/>
        <v>0</v>
      </c>
      <c r="BE112" s="6">
        <f t="shared" si="123"/>
        <v>0</v>
      </c>
      <c r="BF112" s="40"/>
      <c r="BG112" s="45"/>
      <c r="BI112" s="41"/>
      <c r="BJ112" s="3">
        <f t="shared" si="124"/>
        <v>0</v>
      </c>
      <c r="BK112" s="6">
        <f t="shared" si="125"/>
        <v>0</v>
      </c>
      <c r="BL112" s="40"/>
      <c r="BM112" s="45"/>
      <c r="BO112" s="41"/>
      <c r="BP112" s="3">
        <f t="shared" si="126"/>
        <v>0</v>
      </c>
      <c r="BQ112" s="3">
        <f t="shared" si="127"/>
        <v>0</v>
      </c>
      <c r="BR112" s="6">
        <f t="shared" si="128"/>
        <v>0</v>
      </c>
      <c r="BS112" s="40"/>
      <c r="BT112" s="45"/>
      <c r="BV112" s="41"/>
      <c r="BW112" s="3">
        <f t="shared" si="129"/>
        <v>0</v>
      </c>
      <c r="BX112" s="6">
        <f t="shared" si="130"/>
        <v>0</v>
      </c>
      <c r="BY112" s="40"/>
      <c r="BZ112" s="45"/>
      <c r="CA112" s="2"/>
      <c r="CB112" s="74"/>
      <c r="CC112" s="3">
        <f t="shared" si="131"/>
        <v>0</v>
      </c>
      <c r="CD112" s="101">
        <f t="shared" si="132"/>
        <v>0</v>
      </c>
      <c r="CE112" s="40"/>
      <c r="CF112" s="45"/>
    </row>
    <row r="113" spans="1:84" ht="15.6" x14ac:dyDescent="0.3">
      <c r="A113">
        <v>108</v>
      </c>
      <c r="B113" s="86" t="s">
        <v>130</v>
      </c>
      <c r="C113" s="89">
        <v>4</v>
      </c>
      <c r="D113" s="93" t="s">
        <v>30</v>
      </c>
      <c r="E113" s="122" t="s">
        <v>139</v>
      </c>
      <c r="F113" s="100" t="s">
        <v>139</v>
      </c>
      <c r="H113" s="3">
        <f t="shared" si="101"/>
        <v>80</v>
      </c>
      <c r="I113" s="3">
        <f t="shared" si="102"/>
        <v>20</v>
      </c>
      <c r="J113" s="3">
        <f t="shared" si="103"/>
        <v>0</v>
      </c>
      <c r="L113" s="3">
        <f t="shared" si="133"/>
        <v>0</v>
      </c>
      <c r="M113" s="3">
        <f t="shared" si="133"/>
        <v>0</v>
      </c>
      <c r="N113" s="3">
        <f t="shared" si="133"/>
        <v>0</v>
      </c>
      <c r="P113" s="145">
        <f t="shared" si="104"/>
        <v>0</v>
      </c>
      <c r="Q113" s="145">
        <f t="shared" si="105"/>
        <v>0</v>
      </c>
      <c r="R113" s="145">
        <f t="shared" si="106"/>
        <v>0</v>
      </c>
      <c r="T113" s="77">
        <v>2</v>
      </c>
      <c r="W113" s="68">
        <v>2</v>
      </c>
      <c r="X113" s="69">
        <v>2</v>
      </c>
      <c r="Y113" s="136"/>
      <c r="AA113" s="74">
        <v>80</v>
      </c>
      <c r="AB113" s="52">
        <v>20</v>
      </c>
      <c r="AC113" s="52">
        <v>0</v>
      </c>
      <c r="AE113" s="108">
        <f t="shared" si="107"/>
        <v>320</v>
      </c>
      <c r="AF113" s="109">
        <f t="shared" si="108"/>
        <v>80</v>
      </c>
      <c r="AG113" s="101">
        <f t="shared" si="109"/>
        <v>0</v>
      </c>
      <c r="AH113" s="21"/>
      <c r="AI113" s="74"/>
      <c r="AJ113" s="3">
        <f t="shared" si="110"/>
        <v>0</v>
      </c>
      <c r="AK113" s="3">
        <f t="shared" si="111"/>
        <v>0</v>
      </c>
      <c r="AL113" s="3">
        <f t="shared" si="112"/>
        <v>0</v>
      </c>
      <c r="AM113" s="101">
        <f t="shared" si="113"/>
        <v>0</v>
      </c>
      <c r="AN113" s="21"/>
      <c r="AO113" s="74"/>
      <c r="AP113" s="3">
        <f t="shared" si="114"/>
        <v>0</v>
      </c>
      <c r="AQ113" s="3">
        <f t="shared" si="115"/>
        <v>0</v>
      </c>
      <c r="AR113" s="3">
        <f t="shared" si="116"/>
        <v>0</v>
      </c>
      <c r="AS113" s="101">
        <f t="shared" si="117"/>
        <v>0</v>
      </c>
      <c r="AT113" s="40"/>
      <c r="AU113" s="45"/>
      <c r="AV113" s="40"/>
      <c r="AW113" s="74"/>
      <c r="AX113" s="3">
        <f t="shared" si="118"/>
        <v>0</v>
      </c>
      <c r="AY113" s="3">
        <f t="shared" si="119"/>
        <v>0</v>
      </c>
      <c r="AZ113" s="3">
        <f t="shared" si="120"/>
        <v>0</v>
      </c>
      <c r="BA113" s="101">
        <f t="shared" si="121"/>
        <v>0</v>
      </c>
      <c r="BB113" s="62"/>
      <c r="BC113" s="41"/>
      <c r="BD113" s="3">
        <f t="shared" si="122"/>
        <v>0</v>
      </c>
      <c r="BE113" s="6">
        <f t="shared" si="123"/>
        <v>0</v>
      </c>
      <c r="BF113" s="40"/>
      <c r="BG113" s="45"/>
      <c r="BI113" s="41"/>
      <c r="BJ113" s="3">
        <f t="shared" si="124"/>
        <v>0</v>
      </c>
      <c r="BK113" s="6">
        <f t="shared" si="125"/>
        <v>0</v>
      </c>
      <c r="BL113" s="40"/>
      <c r="BM113" s="45"/>
      <c r="BO113" s="41"/>
      <c r="BP113" s="3">
        <f t="shared" si="126"/>
        <v>0</v>
      </c>
      <c r="BQ113" s="3">
        <f t="shared" si="127"/>
        <v>0</v>
      </c>
      <c r="BR113" s="6">
        <f t="shared" si="128"/>
        <v>0</v>
      </c>
      <c r="BS113" s="40"/>
      <c r="BT113" s="45"/>
      <c r="BV113" s="41"/>
      <c r="BW113" s="3">
        <f t="shared" si="129"/>
        <v>0</v>
      </c>
      <c r="BX113" s="6">
        <f t="shared" si="130"/>
        <v>0</v>
      </c>
      <c r="BY113" s="40"/>
      <c r="BZ113" s="45"/>
      <c r="CA113" s="2"/>
      <c r="CB113" s="74"/>
      <c r="CC113" s="3">
        <f t="shared" si="131"/>
        <v>0</v>
      </c>
      <c r="CD113" s="101">
        <f t="shared" si="132"/>
        <v>0</v>
      </c>
      <c r="CE113" s="40"/>
      <c r="CF113" s="45"/>
    </row>
    <row r="114" spans="1:84" ht="15.6" x14ac:dyDescent="0.3">
      <c r="A114">
        <v>109</v>
      </c>
      <c r="B114" s="86" t="s">
        <v>131</v>
      </c>
      <c r="C114" s="89">
        <v>1.2</v>
      </c>
      <c r="D114" s="93" t="s">
        <v>30</v>
      </c>
      <c r="E114" s="122" t="s">
        <v>139</v>
      </c>
      <c r="F114" s="100" t="s">
        <v>139</v>
      </c>
      <c r="H114" s="3">
        <f t="shared" si="101"/>
        <v>80</v>
      </c>
      <c r="I114" s="3">
        <f t="shared" si="102"/>
        <v>20</v>
      </c>
      <c r="J114" s="3">
        <f t="shared" si="103"/>
        <v>0</v>
      </c>
      <c r="L114" s="3">
        <f t="shared" si="133"/>
        <v>0</v>
      </c>
      <c r="M114" s="3">
        <f t="shared" si="133"/>
        <v>0</v>
      </c>
      <c r="N114" s="3">
        <f t="shared" si="133"/>
        <v>0</v>
      </c>
      <c r="P114" s="145">
        <f t="shared" si="104"/>
        <v>0</v>
      </c>
      <c r="Q114" s="145">
        <f t="shared" si="105"/>
        <v>0</v>
      </c>
      <c r="R114" s="145">
        <f t="shared" si="106"/>
        <v>0</v>
      </c>
      <c r="T114" s="77">
        <v>2</v>
      </c>
      <c r="W114" s="68">
        <v>2</v>
      </c>
      <c r="X114" s="69">
        <v>2</v>
      </c>
      <c r="Y114" s="147">
        <v>44896</v>
      </c>
      <c r="AA114" s="74">
        <v>80</v>
      </c>
      <c r="AB114" s="52">
        <v>20</v>
      </c>
      <c r="AC114" s="52">
        <v>0</v>
      </c>
      <c r="AE114" s="108">
        <f t="shared" si="107"/>
        <v>96</v>
      </c>
      <c r="AF114" s="109">
        <f t="shared" si="108"/>
        <v>24</v>
      </c>
      <c r="AG114" s="101">
        <f t="shared" si="109"/>
        <v>0</v>
      </c>
      <c r="AH114" s="21"/>
      <c r="AI114" s="74"/>
      <c r="AJ114" s="3">
        <f t="shared" si="110"/>
        <v>0</v>
      </c>
      <c r="AK114" s="3">
        <f t="shared" si="111"/>
        <v>0</v>
      </c>
      <c r="AL114" s="3">
        <f t="shared" si="112"/>
        <v>0</v>
      </c>
      <c r="AM114" s="101">
        <f t="shared" si="113"/>
        <v>0</v>
      </c>
      <c r="AN114" s="21"/>
      <c r="AO114" s="74"/>
      <c r="AP114" s="3">
        <f t="shared" si="114"/>
        <v>0</v>
      </c>
      <c r="AQ114" s="3">
        <f t="shared" si="115"/>
        <v>0</v>
      </c>
      <c r="AR114" s="3">
        <f t="shared" si="116"/>
        <v>0</v>
      </c>
      <c r="AS114" s="101">
        <f t="shared" si="117"/>
        <v>0</v>
      </c>
      <c r="AT114" s="40"/>
      <c r="AU114" s="45"/>
      <c r="AV114" s="40"/>
      <c r="AW114" s="74"/>
      <c r="AX114" s="3">
        <f t="shared" si="118"/>
        <v>0</v>
      </c>
      <c r="AY114" s="3">
        <f t="shared" si="119"/>
        <v>0</v>
      </c>
      <c r="AZ114" s="3">
        <f t="shared" si="120"/>
        <v>0</v>
      </c>
      <c r="BA114" s="101">
        <f t="shared" si="121"/>
        <v>0</v>
      </c>
      <c r="BB114" s="62"/>
      <c r="BC114" s="41"/>
      <c r="BD114" s="3">
        <f t="shared" si="122"/>
        <v>0</v>
      </c>
      <c r="BE114" s="6">
        <f t="shared" si="123"/>
        <v>0</v>
      </c>
      <c r="BF114" s="40"/>
      <c r="BG114" s="45"/>
      <c r="BI114" s="41"/>
      <c r="BJ114" s="3">
        <f t="shared" si="124"/>
        <v>0</v>
      </c>
      <c r="BK114" s="6">
        <f t="shared" si="125"/>
        <v>0</v>
      </c>
      <c r="BL114" s="40"/>
      <c r="BM114" s="45"/>
      <c r="BO114" s="41"/>
      <c r="BP114" s="3">
        <f t="shared" si="126"/>
        <v>0</v>
      </c>
      <c r="BQ114" s="3">
        <f t="shared" si="127"/>
        <v>0</v>
      </c>
      <c r="BR114" s="6">
        <f t="shared" si="128"/>
        <v>0</v>
      </c>
      <c r="BS114" s="40"/>
      <c r="BT114" s="45"/>
      <c r="BV114" s="41"/>
      <c r="BW114" s="3">
        <f t="shared" si="129"/>
        <v>0</v>
      </c>
      <c r="BX114" s="6">
        <f t="shared" si="130"/>
        <v>0</v>
      </c>
      <c r="BY114" s="40"/>
      <c r="BZ114" s="45"/>
      <c r="CA114" s="2"/>
      <c r="CB114" s="74"/>
      <c r="CC114" s="3">
        <f t="shared" si="131"/>
        <v>0</v>
      </c>
      <c r="CD114" s="101">
        <f t="shared" si="132"/>
        <v>0</v>
      </c>
      <c r="CE114" s="40"/>
      <c r="CF114" s="45"/>
    </row>
    <row r="115" spans="1:84" ht="15.6" x14ac:dyDescent="0.3">
      <c r="A115">
        <v>110</v>
      </c>
      <c r="B115" s="86" t="s">
        <v>132</v>
      </c>
      <c r="C115" s="89">
        <v>31.2</v>
      </c>
      <c r="D115" s="93" t="s">
        <v>30</v>
      </c>
      <c r="E115" s="122" t="s">
        <v>139</v>
      </c>
      <c r="F115" s="100" t="s">
        <v>139</v>
      </c>
      <c r="H115" s="3">
        <f t="shared" si="101"/>
        <v>80</v>
      </c>
      <c r="I115" s="3">
        <f t="shared" si="102"/>
        <v>20</v>
      </c>
      <c r="J115" s="3">
        <f t="shared" si="103"/>
        <v>0</v>
      </c>
      <c r="L115" s="3">
        <f t="shared" si="133"/>
        <v>0</v>
      </c>
      <c r="M115" s="3">
        <f t="shared" si="133"/>
        <v>0</v>
      </c>
      <c r="N115" s="3">
        <f t="shared" si="133"/>
        <v>0</v>
      </c>
      <c r="P115" s="145">
        <f t="shared" si="104"/>
        <v>0</v>
      </c>
      <c r="Q115" s="145">
        <f t="shared" si="105"/>
        <v>0</v>
      </c>
      <c r="R115" s="145">
        <f t="shared" si="106"/>
        <v>0</v>
      </c>
      <c r="T115" s="77">
        <v>2</v>
      </c>
      <c r="W115" s="68">
        <v>2</v>
      </c>
      <c r="X115" s="69">
        <v>2</v>
      </c>
      <c r="Y115" s="136"/>
      <c r="AA115" s="74">
        <v>80</v>
      </c>
      <c r="AB115" s="52">
        <v>20</v>
      </c>
      <c r="AC115" s="52">
        <v>0</v>
      </c>
      <c r="AE115" s="108">
        <f t="shared" si="107"/>
        <v>2496</v>
      </c>
      <c r="AF115" s="109">
        <f t="shared" si="108"/>
        <v>624</v>
      </c>
      <c r="AG115" s="101">
        <f t="shared" si="109"/>
        <v>0</v>
      </c>
      <c r="AH115" s="21"/>
      <c r="AI115" s="74"/>
      <c r="AJ115" s="3">
        <f t="shared" si="110"/>
        <v>0</v>
      </c>
      <c r="AK115" s="3">
        <f t="shared" si="111"/>
        <v>0</v>
      </c>
      <c r="AL115" s="3">
        <f t="shared" si="112"/>
        <v>0</v>
      </c>
      <c r="AM115" s="101">
        <f t="shared" si="113"/>
        <v>0</v>
      </c>
      <c r="AN115" s="21"/>
      <c r="AO115" s="74"/>
      <c r="AP115" s="3">
        <f t="shared" si="114"/>
        <v>0</v>
      </c>
      <c r="AQ115" s="3">
        <f t="shared" si="115"/>
        <v>0</v>
      </c>
      <c r="AR115" s="3">
        <f t="shared" si="116"/>
        <v>0</v>
      </c>
      <c r="AS115" s="101">
        <f t="shared" si="117"/>
        <v>0</v>
      </c>
      <c r="AT115" s="40"/>
      <c r="AU115" s="45"/>
      <c r="AV115" s="40"/>
      <c r="AW115" s="74"/>
      <c r="AX115" s="3">
        <f t="shared" si="118"/>
        <v>0</v>
      </c>
      <c r="AY115" s="3">
        <f t="shared" si="119"/>
        <v>0</v>
      </c>
      <c r="AZ115" s="3">
        <f t="shared" si="120"/>
        <v>0</v>
      </c>
      <c r="BA115" s="101">
        <f t="shared" si="121"/>
        <v>0</v>
      </c>
      <c r="BB115" s="62"/>
      <c r="BC115" s="41"/>
      <c r="BD115" s="3">
        <f t="shared" si="122"/>
        <v>0</v>
      </c>
      <c r="BE115" s="6">
        <f t="shared" si="123"/>
        <v>0</v>
      </c>
      <c r="BF115" s="40"/>
      <c r="BG115" s="45"/>
      <c r="BI115" s="41"/>
      <c r="BJ115" s="3">
        <f t="shared" si="124"/>
        <v>0</v>
      </c>
      <c r="BK115" s="6">
        <f t="shared" si="125"/>
        <v>0</v>
      </c>
      <c r="BL115" s="40"/>
      <c r="BM115" s="45"/>
      <c r="BO115" s="41"/>
      <c r="BP115" s="3">
        <f t="shared" si="126"/>
        <v>0</v>
      </c>
      <c r="BQ115" s="3">
        <f t="shared" si="127"/>
        <v>0</v>
      </c>
      <c r="BR115" s="6">
        <f t="shared" si="128"/>
        <v>0</v>
      </c>
      <c r="BS115" s="40"/>
      <c r="BT115" s="45"/>
      <c r="BV115" s="41"/>
      <c r="BW115" s="3">
        <f t="shared" si="129"/>
        <v>0</v>
      </c>
      <c r="BX115" s="6">
        <f t="shared" si="130"/>
        <v>0</v>
      </c>
      <c r="BY115" s="40"/>
      <c r="BZ115" s="45"/>
      <c r="CA115" s="2"/>
      <c r="CB115" s="74"/>
      <c r="CC115" s="3">
        <f t="shared" si="131"/>
        <v>0</v>
      </c>
      <c r="CD115" s="101">
        <f t="shared" si="132"/>
        <v>0</v>
      </c>
      <c r="CE115" s="40"/>
      <c r="CF115" s="45"/>
    </row>
    <row r="116" spans="1:84" ht="15.6" x14ac:dyDescent="0.3">
      <c r="A116">
        <v>111</v>
      </c>
      <c r="B116" s="86" t="s">
        <v>158</v>
      </c>
      <c r="C116" s="50">
        <v>6.88</v>
      </c>
      <c r="D116" s="94" t="s">
        <v>30</v>
      </c>
      <c r="E116" s="122" t="s">
        <v>133</v>
      </c>
      <c r="F116" s="122" t="s">
        <v>138</v>
      </c>
      <c r="H116" s="3">
        <f t="shared" si="101"/>
        <v>220</v>
      </c>
      <c r="I116" s="3">
        <f t="shared" si="102"/>
        <v>0</v>
      </c>
      <c r="J116" s="3">
        <f t="shared" si="103"/>
        <v>70</v>
      </c>
      <c r="L116" s="3">
        <f t="shared" si="133"/>
        <v>0</v>
      </c>
      <c r="M116" s="3">
        <f t="shared" si="133"/>
        <v>0</v>
      </c>
      <c r="N116" s="3">
        <f t="shared" si="133"/>
        <v>0</v>
      </c>
      <c r="P116" s="145">
        <f t="shared" si="104"/>
        <v>0</v>
      </c>
      <c r="Q116" s="145">
        <f t="shared" si="105"/>
        <v>0</v>
      </c>
      <c r="R116" s="145">
        <f t="shared" si="106"/>
        <v>0</v>
      </c>
      <c r="T116" s="77">
        <v>1</v>
      </c>
      <c r="W116" s="68">
        <v>3</v>
      </c>
      <c r="X116" s="69">
        <v>2</v>
      </c>
      <c r="Y116" s="128">
        <v>44896</v>
      </c>
      <c r="AA116" s="74">
        <v>220</v>
      </c>
      <c r="AB116" s="52">
        <v>0</v>
      </c>
      <c r="AC116" s="52">
        <v>70</v>
      </c>
      <c r="AE116" s="108">
        <f t="shared" si="107"/>
        <v>1513.6</v>
      </c>
      <c r="AF116" s="109">
        <f t="shared" si="108"/>
        <v>0</v>
      </c>
      <c r="AG116" s="101">
        <f t="shared" si="109"/>
        <v>481.59999999999997</v>
      </c>
      <c r="AH116" s="21"/>
      <c r="AI116" s="74"/>
      <c r="AJ116" s="3">
        <f t="shared" si="110"/>
        <v>0</v>
      </c>
      <c r="AK116" s="3">
        <f t="shared" si="111"/>
        <v>0</v>
      </c>
      <c r="AL116" s="3">
        <f t="shared" si="112"/>
        <v>0</v>
      </c>
      <c r="AM116" s="101">
        <f t="shared" si="113"/>
        <v>0</v>
      </c>
      <c r="AN116" s="21"/>
      <c r="AO116" s="74"/>
      <c r="AP116" s="3">
        <f t="shared" si="114"/>
        <v>0</v>
      </c>
      <c r="AQ116" s="3">
        <f t="shared" si="115"/>
        <v>0</v>
      </c>
      <c r="AR116" s="3">
        <f t="shared" si="116"/>
        <v>0</v>
      </c>
      <c r="AS116" s="101">
        <f t="shared" si="117"/>
        <v>0</v>
      </c>
      <c r="AT116" s="40"/>
      <c r="AU116" s="45"/>
      <c r="AV116" s="40"/>
      <c r="AW116" s="74"/>
      <c r="AX116" s="3">
        <f t="shared" si="118"/>
        <v>0</v>
      </c>
      <c r="AY116" s="3">
        <f t="shared" si="119"/>
        <v>0</v>
      </c>
      <c r="AZ116" s="3">
        <f t="shared" si="120"/>
        <v>0</v>
      </c>
      <c r="BA116" s="101">
        <f t="shared" si="121"/>
        <v>0</v>
      </c>
      <c r="BB116" s="62"/>
      <c r="BC116" s="41"/>
      <c r="BD116" s="3">
        <f t="shared" si="122"/>
        <v>0</v>
      </c>
      <c r="BE116" s="6">
        <f t="shared" si="123"/>
        <v>0</v>
      </c>
      <c r="BF116" s="40"/>
      <c r="BG116" s="45"/>
      <c r="BI116" s="41"/>
      <c r="BJ116" s="3">
        <f t="shared" si="124"/>
        <v>0</v>
      </c>
      <c r="BK116" s="6">
        <f t="shared" si="125"/>
        <v>0</v>
      </c>
      <c r="BL116" s="40"/>
      <c r="BM116" s="45"/>
      <c r="BO116" s="41"/>
      <c r="BP116" s="3">
        <f t="shared" si="126"/>
        <v>0</v>
      </c>
      <c r="BQ116" s="3">
        <f t="shared" si="127"/>
        <v>0</v>
      </c>
      <c r="BR116" s="6">
        <f t="shared" si="128"/>
        <v>0</v>
      </c>
      <c r="BS116" s="40"/>
      <c r="BT116" s="45"/>
      <c r="BV116" s="41"/>
      <c r="BW116" s="3">
        <f t="shared" si="129"/>
        <v>0</v>
      </c>
      <c r="BX116" s="6">
        <f t="shared" si="130"/>
        <v>0</v>
      </c>
      <c r="BY116" s="40"/>
      <c r="BZ116" s="45"/>
      <c r="CA116" s="2"/>
      <c r="CB116" s="74"/>
      <c r="CC116" s="3">
        <f t="shared" si="131"/>
        <v>0</v>
      </c>
      <c r="CD116" s="101">
        <f t="shared" si="132"/>
        <v>0</v>
      </c>
      <c r="CE116" s="40"/>
      <c r="CF116" s="45"/>
    </row>
    <row r="117" spans="1:84" ht="15.6" x14ac:dyDescent="0.3">
      <c r="A117">
        <v>112</v>
      </c>
      <c r="B117" s="86" t="s">
        <v>159</v>
      </c>
      <c r="C117" s="50">
        <v>14.81</v>
      </c>
      <c r="D117" s="94" t="s">
        <v>30</v>
      </c>
      <c r="E117" s="121" t="s">
        <v>133</v>
      </c>
      <c r="F117" s="122" t="s">
        <v>138</v>
      </c>
      <c r="H117" s="3">
        <f t="shared" si="101"/>
        <v>220</v>
      </c>
      <c r="I117" s="3">
        <f t="shared" si="102"/>
        <v>0</v>
      </c>
      <c r="J117" s="3">
        <f t="shared" si="103"/>
        <v>55</v>
      </c>
      <c r="L117" s="3">
        <f t="shared" si="133"/>
        <v>0</v>
      </c>
      <c r="M117" s="3">
        <f t="shared" si="133"/>
        <v>0</v>
      </c>
      <c r="N117" s="3">
        <f t="shared" si="133"/>
        <v>0</v>
      </c>
      <c r="P117" s="145">
        <f t="shared" si="104"/>
        <v>0</v>
      </c>
      <c r="Q117" s="145">
        <f t="shared" si="105"/>
        <v>0</v>
      </c>
      <c r="R117" s="145">
        <f t="shared" si="106"/>
        <v>0</v>
      </c>
      <c r="T117" s="77">
        <v>1</v>
      </c>
      <c r="W117" s="68">
        <v>4</v>
      </c>
      <c r="X117" s="69" t="s">
        <v>184</v>
      </c>
      <c r="Y117" s="128">
        <v>44896</v>
      </c>
      <c r="AA117" s="74">
        <v>220</v>
      </c>
      <c r="AB117" s="52">
        <v>0</v>
      </c>
      <c r="AC117" s="52">
        <v>55</v>
      </c>
      <c r="AE117" s="108">
        <f t="shared" si="107"/>
        <v>3258.2000000000003</v>
      </c>
      <c r="AF117" s="109">
        <f t="shared" si="108"/>
        <v>0</v>
      </c>
      <c r="AG117" s="101">
        <f t="shared" si="109"/>
        <v>814.55000000000007</v>
      </c>
      <c r="AH117" s="21"/>
      <c r="AI117" s="74"/>
      <c r="AJ117" s="3">
        <f t="shared" si="110"/>
        <v>0</v>
      </c>
      <c r="AK117" s="3">
        <f t="shared" si="111"/>
        <v>0</v>
      </c>
      <c r="AL117" s="3">
        <f t="shared" si="112"/>
        <v>0</v>
      </c>
      <c r="AM117" s="101">
        <f t="shared" si="113"/>
        <v>0</v>
      </c>
      <c r="AN117" s="21"/>
      <c r="AO117" s="74"/>
      <c r="AP117" s="3">
        <f t="shared" si="114"/>
        <v>0</v>
      </c>
      <c r="AQ117" s="3">
        <f t="shared" si="115"/>
        <v>0</v>
      </c>
      <c r="AR117" s="3">
        <f t="shared" si="116"/>
        <v>0</v>
      </c>
      <c r="AS117" s="101">
        <f t="shared" si="117"/>
        <v>0</v>
      </c>
      <c r="AT117" s="40"/>
      <c r="AU117" s="45"/>
      <c r="AV117" s="40"/>
      <c r="AW117" s="74"/>
      <c r="AX117" s="3">
        <f t="shared" si="118"/>
        <v>0</v>
      </c>
      <c r="AY117" s="3">
        <f t="shared" si="119"/>
        <v>0</v>
      </c>
      <c r="AZ117" s="3">
        <f t="shared" si="120"/>
        <v>0</v>
      </c>
      <c r="BA117" s="101">
        <f t="shared" si="121"/>
        <v>0</v>
      </c>
      <c r="BB117" s="62"/>
      <c r="BC117" s="41"/>
      <c r="BD117" s="3">
        <f t="shared" si="122"/>
        <v>0</v>
      </c>
      <c r="BE117" s="6">
        <f t="shared" si="123"/>
        <v>0</v>
      </c>
      <c r="BF117" s="40"/>
      <c r="BG117" s="45"/>
      <c r="BI117" s="41"/>
      <c r="BJ117" s="3">
        <f t="shared" si="124"/>
        <v>0</v>
      </c>
      <c r="BK117" s="6">
        <f t="shared" si="125"/>
        <v>0</v>
      </c>
      <c r="BL117" s="40"/>
      <c r="BM117" s="45"/>
      <c r="BO117" s="41"/>
      <c r="BP117" s="3">
        <f t="shared" si="126"/>
        <v>0</v>
      </c>
      <c r="BQ117" s="3">
        <f t="shared" si="127"/>
        <v>0</v>
      </c>
      <c r="BR117" s="6">
        <f t="shared" si="128"/>
        <v>0</v>
      </c>
      <c r="BS117" s="40"/>
      <c r="BT117" s="45"/>
      <c r="BV117" s="41"/>
      <c r="BW117" s="3">
        <f t="shared" si="129"/>
        <v>0</v>
      </c>
      <c r="BX117" s="6">
        <f t="shared" si="130"/>
        <v>0</v>
      </c>
      <c r="BY117" s="40"/>
      <c r="BZ117" s="45"/>
      <c r="CA117" s="2"/>
      <c r="CB117" s="74"/>
      <c r="CC117" s="3">
        <f t="shared" si="131"/>
        <v>0</v>
      </c>
      <c r="CD117" s="101">
        <f t="shared" si="132"/>
        <v>0</v>
      </c>
      <c r="CE117" s="40"/>
      <c r="CF117" s="45"/>
    </row>
    <row r="118" spans="1:84" ht="15.6" x14ac:dyDescent="0.3">
      <c r="A118">
        <v>113</v>
      </c>
      <c r="B118" s="86" t="s">
        <v>160</v>
      </c>
      <c r="C118" s="141">
        <v>7.28</v>
      </c>
      <c r="D118" s="142" t="s">
        <v>30</v>
      </c>
      <c r="E118" s="121" t="s">
        <v>138</v>
      </c>
      <c r="F118" s="121" t="s">
        <v>135</v>
      </c>
      <c r="H118" s="3">
        <f t="shared" si="101"/>
        <v>90</v>
      </c>
      <c r="I118" s="3">
        <f t="shared" si="102"/>
        <v>0</v>
      </c>
      <c r="J118" s="3">
        <f t="shared" si="103"/>
        <v>35</v>
      </c>
      <c r="L118" s="3">
        <f t="shared" si="133"/>
        <v>0</v>
      </c>
      <c r="M118" s="3">
        <f t="shared" si="133"/>
        <v>0</v>
      </c>
      <c r="N118" s="3">
        <f t="shared" si="133"/>
        <v>0</v>
      </c>
      <c r="P118" s="145">
        <f t="shared" si="104"/>
        <v>0</v>
      </c>
      <c r="Q118" s="145">
        <f t="shared" si="105"/>
        <v>0</v>
      </c>
      <c r="R118" s="145">
        <f t="shared" si="106"/>
        <v>0</v>
      </c>
      <c r="T118" s="77">
        <v>1</v>
      </c>
      <c r="W118" s="68">
        <v>4</v>
      </c>
      <c r="X118" s="69" t="s">
        <v>184</v>
      </c>
      <c r="Y118" s="128">
        <v>44896</v>
      </c>
      <c r="AA118" s="74">
        <v>90</v>
      </c>
      <c r="AB118" s="52">
        <v>0</v>
      </c>
      <c r="AC118" s="52">
        <v>35</v>
      </c>
      <c r="AE118" s="108">
        <f t="shared" si="107"/>
        <v>655.20000000000005</v>
      </c>
      <c r="AF118" s="109">
        <f t="shared" si="108"/>
        <v>0</v>
      </c>
      <c r="AG118" s="101">
        <f t="shared" si="109"/>
        <v>254.8</v>
      </c>
      <c r="AH118" s="21"/>
      <c r="AI118" s="74"/>
      <c r="AJ118" s="3">
        <f t="shared" si="110"/>
        <v>0</v>
      </c>
      <c r="AK118" s="3">
        <f t="shared" si="111"/>
        <v>0</v>
      </c>
      <c r="AL118" s="3">
        <f t="shared" si="112"/>
        <v>0</v>
      </c>
      <c r="AM118" s="101">
        <f t="shared" si="113"/>
        <v>0</v>
      </c>
      <c r="AN118" s="21"/>
      <c r="AO118" s="74"/>
      <c r="AP118" s="3">
        <f t="shared" si="114"/>
        <v>0</v>
      </c>
      <c r="AQ118" s="3">
        <f t="shared" si="115"/>
        <v>0</v>
      </c>
      <c r="AR118" s="3">
        <f t="shared" si="116"/>
        <v>0</v>
      </c>
      <c r="AS118" s="101">
        <f t="shared" si="117"/>
        <v>0</v>
      </c>
      <c r="AT118" s="40"/>
      <c r="AU118" s="45"/>
      <c r="AV118" s="40"/>
      <c r="AW118" s="74"/>
      <c r="AX118" s="3">
        <f t="shared" si="118"/>
        <v>0</v>
      </c>
      <c r="AY118" s="3">
        <f t="shared" si="119"/>
        <v>0</v>
      </c>
      <c r="AZ118" s="3">
        <f t="shared" si="120"/>
        <v>0</v>
      </c>
      <c r="BA118" s="101">
        <f t="shared" si="121"/>
        <v>0</v>
      </c>
      <c r="BB118" s="62"/>
      <c r="BC118" s="41"/>
      <c r="BD118" s="3">
        <f t="shared" si="122"/>
        <v>0</v>
      </c>
      <c r="BE118" s="6">
        <f t="shared" si="123"/>
        <v>0</v>
      </c>
      <c r="BF118" s="40"/>
      <c r="BG118" s="45"/>
      <c r="BI118" s="41"/>
      <c r="BJ118" s="3">
        <f t="shared" si="124"/>
        <v>0</v>
      </c>
      <c r="BK118" s="6">
        <f t="shared" si="125"/>
        <v>0</v>
      </c>
      <c r="BL118" s="40"/>
      <c r="BM118" s="45"/>
      <c r="BO118" s="41"/>
      <c r="BP118" s="3">
        <f t="shared" si="126"/>
        <v>0</v>
      </c>
      <c r="BQ118" s="3">
        <f t="shared" si="127"/>
        <v>0</v>
      </c>
      <c r="BR118" s="6">
        <f t="shared" si="128"/>
        <v>0</v>
      </c>
      <c r="BS118" s="40"/>
      <c r="BT118" s="45"/>
      <c r="BV118" s="41"/>
      <c r="BW118" s="3">
        <f t="shared" si="129"/>
        <v>0</v>
      </c>
      <c r="BX118" s="6">
        <f t="shared" si="130"/>
        <v>0</v>
      </c>
      <c r="BY118" s="40"/>
      <c r="BZ118" s="45"/>
      <c r="CA118" s="2"/>
      <c r="CB118" s="74"/>
      <c r="CC118" s="3">
        <f t="shared" si="131"/>
        <v>0</v>
      </c>
      <c r="CD118" s="101">
        <f t="shared" si="132"/>
        <v>0</v>
      </c>
      <c r="CE118" s="40"/>
      <c r="CF118" s="45"/>
    </row>
    <row r="119" spans="1:84" ht="15.6" x14ac:dyDescent="0.3">
      <c r="A119">
        <v>114</v>
      </c>
      <c r="B119" s="86" t="s">
        <v>161</v>
      </c>
      <c r="C119" s="141">
        <v>6.47</v>
      </c>
      <c r="D119" s="142" t="s">
        <v>30</v>
      </c>
      <c r="E119" s="122" t="s">
        <v>165</v>
      </c>
      <c r="F119" s="122" t="s">
        <v>134</v>
      </c>
      <c r="H119" s="3">
        <f t="shared" si="101"/>
        <v>201.7</v>
      </c>
      <c r="I119" s="3">
        <f t="shared" si="102"/>
        <v>3.1500000000000057</v>
      </c>
      <c r="J119" s="3">
        <f t="shared" si="103"/>
        <v>64.450000000000017</v>
      </c>
      <c r="L119" s="3">
        <f t="shared" si="133"/>
        <v>108.3</v>
      </c>
      <c r="M119" s="3">
        <f t="shared" si="133"/>
        <v>116.85</v>
      </c>
      <c r="N119" s="3">
        <f t="shared" si="133"/>
        <v>255.54999999999998</v>
      </c>
      <c r="P119" s="145">
        <f t="shared" si="104"/>
        <v>700.70099999999991</v>
      </c>
      <c r="Q119" s="145">
        <f t="shared" si="105"/>
        <v>756.01949999999988</v>
      </c>
      <c r="R119" s="145">
        <f t="shared" si="106"/>
        <v>1653.4084999999998</v>
      </c>
      <c r="T119" s="77"/>
      <c r="W119" s="68">
        <v>1</v>
      </c>
      <c r="X119" s="69" t="s">
        <v>183</v>
      </c>
      <c r="Y119" s="128">
        <v>44896</v>
      </c>
      <c r="AA119" s="74">
        <v>310</v>
      </c>
      <c r="AB119" s="52">
        <v>120</v>
      </c>
      <c r="AC119" s="52">
        <v>320</v>
      </c>
      <c r="AE119" s="108">
        <f t="shared" si="107"/>
        <v>2005.6999999999998</v>
      </c>
      <c r="AF119" s="109">
        <f t="shared" si="108"/>
        <v>776.4</v>
      </c>
      <c r="AG119" s="101">
        <f t="shared" si="109"/>
        <v>2070.4</v>
      </c>
      <c r="AH119" s="21"/>
      <c r="AI119" s="74"/>
      <c r="AJ119" s="3">
        <f t="shared" si="110"/>
        <v>0</v>
      </c>
      <c r="AK119" s="3">
        <f t="shared" si="111"/>
        <v>0</v>
      </c>
      <c r="AL119" s="3">
        <f t="shared" si="112"/>
        <v>0</v>
      </c>
      <c r="AM119" s="101">
        <f t="shared" si="113"/>
        <v>0</v>
      </c>
      <c r="AN119" s="21"/>
      <c r="AO119" s="74">
        <v>95</v>
      </c>
      <c r="AP119" s="3">
        <f t="shared" si="114"/>
        <v>108.3</v>
      </c>
      <c r="AQ119" s="3">
        <f t="shared" si="115"/>
        <v>116.85</v>
      </c>
      <c r="AR119" s="3">
        <f t="shared" si="116"/>
        <v>255.54999999999998</v>
      </c>
      <c r="AS119" s="101">
        <f t="shared" si="117"/>
        <v>614.65</v>
      </c>
      <c r="AT119" s="40"/>
      <c r="AU119" s="45"/>
      <c r="AV119" s="40"/>
      <c r="AW119" s="74"/>
      <c r="AX119" s="3">
        <f t="shared" si="118"/>
        <v>0</v>
      </c>
      <c r="AY119" s="3">
        <f t="shared" si="119"/>
        <v>0</v>
      </c>
      <c r="AZ119" s="3">
        <f t="shared" si="120"/>
        <v>0</v>
      </c>
      <c r="BA119" s="101">
        <f t="shared" si="121"/>
        <v>0</v>
      </c>
      <c r="BB119" s="62"/>
      <c r="BC119" s="41"/>
      <c r="BD119" s="3">
        <f t="shared" si="122"/>
        <v>0</v>
      </c>
      <c r="BE119" s="6">
        <f t="shared" si="123"/>
        <v>0</v>
      </c>
      <c r="BF119" s="40"/>
      <c r="BG119" s="45"/>
      <c r="BI119" s="41"/>
      <c r="BJ119" s="3">
        <f t="shared" si="124"/>
        <v>0</v>
      </c>
      <c r="BK119" s="6">
        <f t="shared" si="125"/>
        <v>0</v>
      </c>
      <c r="BL119" s="40"/>
      <c r="BM119" s="45"/>
      <c r="BO119" s="41"/>
      <c r="BP119" s="3">
        <f t="shared" si="126"/>
        <v>0</v>
      </c>
      <c r="BQ119" s="3">
        <f t="shared" si="127"/>
        <v>0</v>
      </c>
      <c r="BR119" s="6">
        <f t="shared" si="128"/>
        <v>0</v>
      </c>
      <c r="BS119" s="40"/>
      <c r="BT119" s="45"/>
      <c r="BV119" s="41"/>
      <c r="BW119" s="3">
        <f t="shared" si="129"/>
        <v>0</v>
      </c>
      <c r="BX119" s="6">
        <f t="shared" si="130"/>
        <v>0</v>
      </c>
      <c r="BY119" s="40"/>
      <c r="BZ119" s="45"/>
      <c r="CA119" s="2"/>
      <c r="CB119" s="74"/>
      <c r="CC119" s="3">
        <f t="shared" si="131"/>
        <v>0</v>
      </c>
      <c r="CD119" s="101">
        <f t="shared" si="132"/>
        <v>0</v>
      </c>
      <c r="CE119" s="40"/>
      <c r="CF119" s="45"/>
    </row>
    <row r="120" spans="1:84" ht="15.6" x14ac:dyDescent="0.3">
      <c r="A120">
        <v>115</v>
      </c>
      <c r="B120" s="86" t="s">
        <v>162</v>
      </c>
      <c r="C120" s="50">
        <v>5.26</v>
      </c>
      <c r="D120" s="94" t="s">
        <v>30</v>
      </c>
      <c r="E120" s="122" t="s">
        <v>165</v>
      </c>
      <c r="F120" s="122" t="s">
        <v>134</v>
      </c>
      <c r="H120" s="3">
        <f t="shared" si="101"/>
        <v>310</v>
      </c>
      <c r="I120" s="3">
        <f t="shared" si="102"/>
        <v>0</v>
      </c>
      <c r="J120" s="3">
        <f t="shared" si="103"/>
        <v>330</v>
      </c>
      <c r="L120" s="3">
        <f t="shared" si="133"/>
        <v>0</v>
      </c>
      <c r="M120" s="3">
        <f t="shared" si="133"/>
        <v>0</v>
      </c>
      <c r="N120" s="3">
        <f t="shared" si="133"/>
        <v>0</v>
      </c>
      <c r="P120" s="145">
        <f t="shared" si="104"/>
        <v>0</v>
      </c>
      <c r="Q120" s="145">
        <f t="shared" si="105"/>
        <v>0</v>
      </c>
      <c r="R120" s="145">
        <f t="shared" si="106"/>
        <v>0</v>
      </c>
      <c r="T120" s="77"/>
      <c r="W120" s="68">
        <v>4</v>
      </c>
      <c r="X120" s="69" t="s">
        <v>188</v>
      </c>
      <c r="Y120" s="128">
        <v>44896</v>
      </c>
      <c r="AA120" s="74">
        <v>310</v>
      </c>
      <c r="AB120" s="52">
        <v>0</v>
      </c>
      <c r="AC120" s="52">
        <v>330</v>
      </c>
      <c r="AE120" s="108">
        <f t="shared" si="107"/>
        <v>1630.6</v>
      </c>
      <c r="AF120" s="109">
        <f t="shared" si="108"/>
        <v>0</v>
      </c>
      <c r="AG120" s="101">
        <f t="shared" si="109"/>
        <v>1735.8</v>
      </c>
      <c r="AH120" s="21"/>
      <c r="AI120" s="74"/>
      <c r="AJ120" s="3">
        <f t="shared" si="110"/>
        <v>0</v>
      </c>
      <c r="AK120" s="3">
        <f t="shared" si="111"/>
        <v>0</v>
      </c>
      <c r="AL120" s="3">
        <f t="shared" si="112"/>
        <v>0</v>
      </c>
      <c r="AM120" s="101">
        <f t="shared" si="113"/>
        <v>0</v>
      </c>
      <c r="AN120" s="21"/>
      <c r="AO120" s="74"/>
      <c r="AP120" s="3">
        <f t="shared" si="114"/>
        <v>0</v>
      </c>
      <c r="AQ120" s="3">
        <f t="shared" si="115"/>
        <v>0</v>
      </c>
      <c r="AR120" s="3">
        <f t="shared" si="116"/>
        <v>0</v>
      </c>
      <c r="AS120" s="101">
        <f t="shared" si="117"/>
        <v>0</v>
      </c>
      <c r="AT120" s="40"/>
      <c r="AU120" s="45"/>
      <c r="AV120" s="40"/>
      <c r="AW120" s="74"/>
      <c r="AX120" s="3">
        <f t="shared" si="118"/>
        <v>0</v>
      </c>
      <c r="AY120" s="3">
        <f t="shared" si="119"/>
        <v>0</v>
      </c>
      <c r="AZ120" s="3">
        <f t="shared" si="120"/>
        <v>0</v>
      </c>
      <c r="BA120" s="101">
        <f t="shared" si="121"/>
        <v>0</v>
      </c>
      <c r="BB120" s="62"/>
      <c r="BC120" s="41"/>
      <c r="BD120" s="3">
        <f t="shared" si="122"/>
        <v>0</v>
      </c>
      <c r="BE120" s="6">
        <f t="shared" si="123"/>
        <v>0</v>
      </c>
      <c r="BF120" s="40"/>
      <c r="BG120" s="45"/>
      <c r="BI120" s="41"/>
      <c r="BJ120" s="3">
        <f t="shared" si="124"/>
        <v>0</v>
      </c>
      <c r="BK120" s="6">
        <f t="shared" si="125"/>
        <v>0</v>
      </c>
      <c r="BL120" s="40"/>
      <c r="BM120" s="45"/>
      <c r="BO120" s="41"/>
      <c r="BP120" s="3">
        <f t="shared" si="126"/>
        <v>0</v>
      </c>
      <c r="BQ120" s="3">
        <f t="shared" si="127"/>
        <v>0</v>
      </c>
      <c r="BR120" s="6">
        <f t="shared" si="128"/>
        <v>0</v>
      </c>
      <c r="BS120" s="40"/>
      <c r="BT120" s="45"/>
      <c r="BV120" s="41"/>
      <c r="BW120" s="3">
        <f t="shared" si="129"/>
        <v>0</v>
      </c>
      <c r="BX120" s="6">
        <f t="shared" si="130"/>
        <v>0</v>
      </c>
      <c r="BY120" s="40"/>
      <c r="BZ120" s="45"/>
      <c r="CA120" s="2"/>
      <c r="CB120" s="74"/>
      <c r="CC120" s="3">
        <f t="shared" si="131"/>
        <v>0</v>
      </c>
      <c r="CD120" s="101">
        <f t="shared" si="132"/>
        <v>0</v>
      </c>
      <c r="CE120" s="40"/>
      <c r="CF120" s="45"/>
    </row>
    <row r="121" spans="1:84" ht="15.6" x14ac:dyDescent="0.3">
      <c r="A121">
        <v>116</v>
      </c>
      <c r="B121" s="86" t="s">
        <v>163</v>
      </c>
      <c r="C121" s="50">
        <v>4.45</v>
      </c>
      <c r="D121" s="94" t="s">
        <v>30</v>
      </c>
      <c r="E121" s="122" t="s">
        <v>165</v>
      </c>
      <c r="F121" s="122" t="s">
        <v>134</v>
      </c>
      <c r="H121" s="3">
        <f t="shared" si="101"/>
        <v>310</v>
      </c>
      <c r="I121" s="3">
        <f t="shared" si="102"/>
        <v>0</v>
      </c>
      <c r="J121" s="3">
        <f t="shared" si="103"/>
        <v>330</v>
      </c>
      <c r="L121" s="3">
        <f t="shared" si="133"/>
        <v>0</v>
      </c>
      <c r="M121" s="3">
        <f t="shared" si="133"/>
        <v>0</v>
      </c>
      <c r="N121" s="3">
        <f t="shared" si="133"/>
        <v>0</v>
      </c>
      <c r="P121" s="145">
        <f t="shared" si="104"/>
        <v>0</v>
      </c>
      <c r="Q121" s="145">
        <f t="shared" si="105"/>
        <v>0</v>
      </c>
      <c r="R121" s="145">
        <f t="shared" si="106"/>
        <v>0</v>
      </c>
      <c r="T121" s="77"/>
      <c r="W121" s="68">
        <v>4</v>
      </c>
      <c r="X121" s="69" t="s">
        <v>188</v>
      </c>
      <c r="Y121" s="128">
        <v>44896</v>
      </c>
      <c r="AA121" s="74">
        <v>310</v>
      </c>
      <c r="AB121" s="52">
        <v>0</v>
      </c>
      <c r="AC121" s="52">
        <v>330</v>
      </c>
      <c r="AE121" s="108">
        <f t="shared" si="107"/>
        <v>1379.5</v>
      </c>
      <c r="AF121" s="109">
        <f t="shared" si="108"/>
        <v>0</v>
      </c>
      <c r="AG121" s="101">
        <f t="shared" si="109"/>
        <v>1468.5</v>
      </c>
      <c r="AH121" s="21"/>
      <c r="AI121" s="74"/>
      <c r="AJ121" s="3">
        <f t="shared" si="110"/>
        <v>0</v>
      </c>
      <c r="AK121" s="3">
        <f t="shared" si="111"/>
        <v>0</v>
      </c>
      <c r="AL121" s="3">
        <f t="shared" si="112"/>
        <v>0</v>
      </c>
      <c r="AM121" s="101">
        <f t="shared" si="113"/>
        <v>0</v>
      </c>
      <c r="AN121" s="21"/>
      <c r="AO121" s="74"/>
      <c r="AP121" s="3">
        <f t="shared" si="114"/>
        <v>0</v>
      </c>
      <c r="AQ121" s="3">
        <f t="shared" si="115"/>
        <v>0</v>
      </c>
      <c r="AR121" s="3">
        <f t="shared" si="116"/>
        <v>0</v>
      </c>
      <c r="AS121" s="101">
        <f t="shared" si="117"/>
        <v>0</v>
      </c>
      <c r="AT121" s="40"/>
      <c r="AU121" s="45"/>
      <c r="AV121" s="40"/>
      <c r="AW121" s="74"/>
      <c r="AX121" s="3">
        <f t="shared" si="118"/>
        <v>0</v>
      </c>
      <c r="AY121" s="3">
        <f t="shared" si="119"/>
        <v>0</v>
      </c>
      <c r="AZ121" s="3">
        <f t="shared" si="120"/>
        <v>0</v>
      </c>
      <c r="BA121" s="101">
        <f t="shared" si="121"/>
        <v>0</v>
      </c>
      <c r="BB121" s="62"/>
      <c r="BC121" s="41"/>
      <c r="BD121" s="3">
        <f t="shared" si="122"/>
        <v>0</v>
      </c>
      <c r="BE121" s="6">
        <f t="shared" si="123"/>
        <v>0</v>
      </c>
      <c r="BF121" s="40"/>
      <c r="BG121" s="45"/>
      <c r="BI121" s="41"/>
      <c r="BJ121" s="3">
        <f t="shared" si="124"/>
        <v>0</v>
      </c>
      <c r="BK121" s="6">
        <f t="shared" si="125"/>
        <v>0</v>
      </c>
      <c r="BL121" s="40"/>
      <c r="BM121" s="45"/>
      <c r="BO121" s="41"/>
      <c r="BP121" s="3">
        <f t="shared" si="126"/>
        <v>0</v>
      </c>
      <c r="BQ121" s="3">
        <f t="shared" si="127"/>
        <v>0</v>
      </c>
      <c r="BR121" s="6">
        <f t="shared" si="128"/>
        <v>0</v>
      </c>
      <c r="BS121" s="40"/>
      <c r="BT121" s="45"/>
      <c r="BV121" s="41"/>
      <c r="BW121" s="3">
        <f t="shared" si="129"/>
        <v>0</v>
      </c>
      <c r="BX121" s="6">
        <f t="shared" si="130"/>
        <v>0</v>
      </c>
      <c r="BY121" s="40"/>
      <c r="BZ121" s="45"/>
      <c r="CA121" s="2"/>
      <c r="CB121" s="74"/>
      <c r="CC121" s="3">
        <f t="shared" si="131"/>
        <v>0</v>
      </c>
      <c r="CD121" s="101">
        <f t="shared" si="132"/>
        <v>0</v>
      </c>
      <c r="CE121" s="40"/>
      <c r="CF121" s="45"/>
    </row>
    <row r="122" spans="1:84" ht="15.6" x14ac:dyDescent="0.3">
      <c r="A122">
        <v>117</v>
      </c>
      <c r="B122" s="86" t="s">
        <v>164</v>
      </c>
      <c r="C122" s="50">
        <v>8</v>
      </c>
      <c r="D122" s="94" t="s">
        <v>30</v>
      </c>
      <c r="E122" s="122" t="s">
        <v>133</v>
      </c>
      <c r="F122" s="122" t="s">
        <v>138</v>
      </c>
      <c r="H122" s="3">
        <f t="shared" si="101"/>
        <v>220</v>
      </c>
      <c r="I122" s="3">
        <f t="shared" si="102"/>
        <v>0</v>
      </c>
      <c r="J122" s="3">
        <f t="shared" si="103"/>
        <v>85</v>
      </c>
      <c r="L122" s="3">
        <f t="shared" si="133"/>
        <v>0</v>
      </c>
      <c r="M122" s="3">
        <f t="shared" si="133"/>
        <v>0</v>
      </c>
      <c r="N122" s="3">
        <f t="shared" si="133"/>
        <v>0</v>
      </c>
      <c r="P122" s="145">
        <f t="shared" si="104"/>
        <v>0</v>
      </c>
      <c r="Q122" s="145">
        <f t="shared" si="105"/>
        <v>0</v>
      </c>
      <c r="R122" s="145">
        <f t="shared" si="106"/>
        <v>0</v>
      </c>
      <c r="T122" s="77">
        <v>1</v>
      </c>
      <c r="W122" s="68">
        <v>3</v>
      </c>
      <c r="X122" s="69" t="s">
        <v>183</v>
      </c>
      <c r="Y122" s="128">
        <v>44896</v>
      </c>
      <c r="AA122" s="74">
        <v>220</v>
      </c>
      <c r="AB122" s="52">
        <v>0</v>
      </c>
      <c r="AC122" s="52">
        <v>85</v>
      </c>
      <c r="AE122" s="108">
        <f t="shared" si="107"/>
        <v>1760</v>
      </c>
      <c r="AF122" s="109">
        <f t="shared" si="108"/>
        <v>0</v>
      </c>
      <c r="AG122" s="101">
        <f t="shared" si="109"/>
        <v>680</v>
      </c>
      <c r="AH122" s="21"/>
      <c r="AI122" s="74"/>
      <c r="AJ122" s="3">
        <f t="shared" si="110"/>
        <v>0</v>
      </c>
      <c r="AK122" s="3">
        <f t="shared" si="111"/>
        <v>0</v>
      </c>
      <c r="AL122" s="3">
        <f t="shared" si="112"/>
        <v>0</v>
      </c>
      <c r="AM122" s="101">
        <f t="shared" si="113"/>
        <v>0</v>
      </c>
      <c r="AN122" s="21"/>
      <c r="AO122" s="74"/>
      <c r="AP122" s="3">
        <f t="shared" si="114"/>
        <v>0</v>
      </c>
      <c r="AQ122" s="3">
        <f t="shared" si="115"/>
        <v>0</v>
      </c>
      <c r="AR122" s="3">
        <f t="shared" si="116"/>
        <v>0</v>
      </c>
      <c r="AS122" s="101">
        <f t="shared" si="117"/>
        <v>0</v>
      </c>
      <c r="AT122" s="40"/>
      <c r="AU122" s="45"/>
      <c r="AV122" s="40"/>
      <c r="AW122" s="74"/>
      <c r="AX122" s="3">
        <f t="shared" si="118"/>
        <v>0</v>
      </c>
      <c r="AY122" s="3">
        <f t="shared" si="119"/>
        <v>0</v>
      </c>
      <c r="AZ122" s="3">
        <f t="shared" si="120"/>
        <v>0</v>
      </c>
      <c r="BA122" s="101">
        <f t="shared" si="121"/>
        <v>0</v>
      </c>
      <c r="BB122" s="62"/>
      <c r="BC122" s="41"/>
      <c r="BD122" s="3">
        <f t="shared" si="122"/>
        <v>0</v>
      </c>
      <c r="BE122" s="6">
        <f t="shared" si="123"/>
        <v>0</v>
      </c>
      <c r="BF122" s="40"/>
      <c r="BG122" s="45"/>
      <c r="BI122" s="41"/>
      <c r="BJ122" s="3">
        <f t="shared" si="124"/>
        <v>0</v>
      </c>
      <c r="BK122" s="6">
        <f t="shared" si="125"/>
        <v>0</v>
      </c>
      <c r="BL122" s="40"/>
      <c r="BM122" s="45"/>
      <c r="BO122" s="41"/>
      <c r="BP122" s="3">
        <f t="shared" si="126"/>
        <v>0</v>
      </c>
      <c r="BQ122" s="3">
        <f t="shared" si="127"/>
        <v>0</v>
      </c>
      <c r="BR122" s="6">
        <f t="shared" si="128"/>
        <v>0</v>
      </c>
      <c r="BS122" s="40"/>
      <c r="BT122" s="45"/>
      <c r="BV122" s="41"/>
      <c r="BW122" s="3">
        <f t="shared" si="129"/>
        <v>0</v>
      </c>
      <c r="BX122" s="6">
        <f t="shared" si="130"/>
        <v>0</v>
      </c>
      <c r="BY122" s="40"/>
      <c r="BZ122" s="45"/>
      <c r="CA122" s="2"/>
      <c r="CB122" s="74"/>
      <c r="CC122" s="3">
        <f t="shared" si="131"/>
        <v>0</v>
      </c>
      <c r="CD122" s="101">
        <f t="shared" si="132"/>
        <v>0</v>
      </c>
      <c r="CE122" s="40"/>
      <c r="CF122" s="45"/>
    </row>
    <row r="123" spans="1:84" x14ac:dyDescent="0.3">
      <c r="B123" s="49"/>
      <c r="C123" s="50"/>
      <c r="D123" s="94"/>
      <c r="E123" s="118"/>
      <c r="F123" s="6"/>
      <c r="H123" s="3">
        <f t="shared" ref="H123:H130" si="134">AA123-L123</f>
        <v>0</v>
      </c>
      <c r="I123" s="3">
        <f t="shared" ref="I123:I130" si="135">AB123-M123</f>
        <v>0</v>
      </c>
      <c r="J123" s="3">
        <f t="shared" ref="J123:J130" si="136">AC123-N123</f>
        <v>0</v>
      </c>
      <c r="L123" s="3">
        <f t="shared" si="133"/>
        <v>0</v>
      </c>
      <c r="M123" s="3">
        <f t="shared" si="133"/>
        <v>0</v>
      </c>
      <c r="N123" s="3">
        <f t="shared" si="133"/>
        <v>0</v>
      </c>
      <c r="P123" s="145">
        <f t="shared" si="104"/>
        <v>0</v>
      </c>
      <c r="Q123" s="145">
        <f t="shared" si="105"/>
        <v>0</v>
      </c>
      <c r="R123" s="145">
        <f t="shared" si="106"/>
        <v>0</v>
      </c>
      <c r="T123" s="77"/>
      <c r="W123" s="68"/>
      <c r="X123" s="69"/>
      <c r="Y123" s="70"/>
      <c r="AA123" s="74"/>
      <c r="AB123" s="52"/>
      <c r="AC123" s="52"/>
      <c r="AE123" s="108">
        <f t="shared" ref="AE123:AE131" si="137">AA123*C123</f>
        <v>0</v>
      </c>
      <c r="AF123" s="109">
        <f t="shared" ref="AF123:AF131" si="138">AB123*C123</f>
        <v>0</v>
      </c>
      <c r="AG123" s="101">
        <f t="shared" ref="AG123:AG131" si="139">AC123*C123</f>
        <v>0</v>
      </c>
      <c r="AH123" s="21"/>
      <c r="AI123" s="74"/>
      <c r="AJ123" s="3">
        <f t="shared" ref="AJ123:AJ130" si="140">AI123*$AJ$4</f>
        <v>0</v>
      </c>
      <c r="AK123" s="3">
        <f t="shared" ref="AK123:AK130" si="141">AI123*$AK$4</f>
        <v>0</v>
      </c>
      <c r="AL123" s="3">
        <f t="shared" ref="AL123:AL130" si="142">AI123*$AL$4</f>
        <v>0</v>
      </c>
      <c r="AM123" s="101">
        <f t="shared" ref="AM123:AM130" si="143">AI123*C123</f>
        <v>0</v>
      </c>
      <c r="AN123" s="21"/>
      <c r="AO123" s="74"/>
      <c r="AP123" s="3">
        <f t="shared" ref="AP123:AP130" si="144">AO123*$AP$4</f>
        <v>0</v>
      </c>
      <c r="AQ123" s="3">
        <f t="shared" ref="AQ123:AQ130" si="145">AO123*$AQ$4</f>
        <v>0</v>
      </c>
      <c r="AR123" s="3">
        <f t="shared" ref="AR123:AR130" si="146">AO123*$AR$4</f>
        <v>0</v>
      </c>
      <c r="AS123" s="101">
        <f t="shared" ref="AS123:AS130" si="147">AO123*$C123</f>
        <v>0</v>
      </c>
      <c r="AT123" s="40"/>
      <c r="AU123" s="45"/>
      <c r="AV123" s="40"/>
      <c r="AW123" s="74"/>
      <c r="AX123" s="3">
        <f t="shared" ref="AX123:AX130" si="148">AW123*$AX$4</f>
        <v>0</v>
      </c>
      <c r="AY123" s="3">
        <f t="shared" ref="AY123:AY130" si="149">AW123*$AY$4</f>
        <v>0</v>
      </c>
      <c r="AZ123" s="3">
        <f t="shared" ref="AZ123:AZ130" si="150">AW123*$AZ$4</f>
        <v>0</v>
      </c>
      <c r="BA123" s="101">
        <f t="shared" ref="BA123:BA130" si="151">AW123*$C123</f>
        <v>0</v>
      </c>
      <c r="BB123" s="62"/>
      <c r="BC123" s="41"/>
      <c r="BD123" s="3">
        <f t="shared" ref="BD123:BD130" si="152">BC123*$BD$4</f>
        <v>0</v>
      </c>
      <c r="BE123" s="6">
        <f t="shared" ref="BE123:BE130" si="153">BA123*$C123</f>
        <v>0</v>
      </c>
      <c r="BF123" s="40"/>
      <c r="BG123" s="45"/>
      <c r="BI123" s="41"/>
      <c r="BJ123" s="3">
        <f t="shared" ref="BJ123:BJ130" si="154">BI123*$BJ$4</f>
        <v>0</v>
      </c>
      <c r="BK123" s="6">
        <f t="shared" ref="BK123:BK130" si="155">BH123*$C123</f>
        <v>0</v>
      </c>
      <c r="BL123" s="40"/>
      <c r="BM123" s="45"/>
      <c r="BO123" s="41"/>
      <c r="BP123" s="3">
        <f t="shared" ref="BP123:BP130" si="156">BO123*$BP$4</f>
        <v>0</v>
      </c>
      <c r="BQ123" s="3">
        <f t="shared" ref="BQ123:BQ130" si="157">BO123*$BQ$4</f>
        <v>0</v>
      </c>
      <c r="BR123" s="6">
        <f t="shared" ref="BR123:BR130" si="158">BO123*$C123</f>
        <v>0</v>
      </c>
      <c r="BS123" s="40"/>
      <c r="BT123" s="45"/>
      <c r="BV123" s="41"/>
      <c r="BW123" s="3">
        <f t="shared" ref="BW123:BW130" si="159">BV123*$BW$4</f>
        <v>0</v>
      </c>
      <c r="BX123" s="6">
        <f t="shared" ref="BX123:BX130" si="160">BV123*$C123</f>
        <v>0</v>
      </c>
      <c r="BY123" s="40"/>
      <c r="BZ123" s="45"/>
      <c r="CA123" s="2"/>
      <c r="CB123" s="74"/>
      <c r="CC123" s="3">
        <f t="shared" ref="CC123:CC130" si="161">CB123*$CC$4</f>
        <v>0</v>
      </c>
      <c r="CD123" s="101">
        <f t="shared" ref="CD123:CD130" si="162">CB123*$C123</f>
        <v>0</v>
      </c>
      <c r="CE123" s="40"/>
      <c r="CF123" s="45"/>
    </row>
    <row r="124" spans="1:84" x14ac:dyDescent="0.3">
      <c r="B124" s="49"/>
      <c r="C124" s="50"/>
      <c r="D124" s="94"/>
      <c r="E124" s="118"/>
      <c r="F124" s="6"/>
      <c r="H124" s="3">
        <f t="shared" si="134"/>
        <v>0</v>
      </c>
      <c r="I124" s="3">
        <f t="shared" si="135"/>
        <v>0</v>
      </c>
      <c r="J124" s="3">
        <f t="shared" si="136"/>
        <v>0</v>
      </c>
      <c r="L124" s="3">
        <f t="shared" si="133"/>
        <v>0</v>
      </c>
      <c r="M124" s="3">
        <f t="shared" si="133"/>
        <v>0</v>
      </c>
      <c r="N124" s="3">
        <f t="shared" si="133"/>
        <v>0</v>
      </c>
      <c r="P124" s="145">
        <f t="shared" si="104"/>
        <v>0</v>
      </c>
      <c r="Q124" s="145">
        <f t="shared" si="105"/>
        <v>0</v>
      </c>
      <c r="R124" s="145">
        <f t="shared" si="106"/>
        <v>0</v>
      </c>
      <c r="T124" s="77"/>
      <c r="W124" s="68"/>
      <c r="X124" s="69"/>
      <c r="Y124" s="70"/>
      <c r="AA124" s="74"/>
      <c r="AB124" s="52"/>
      <c r="AC124" s="52"/>
      <c r="AE124" s="108">
        <f t="shared" si="137"/>
        <v>0</v>
      </c>
      <c r="AF124" s="109">
        <f t="shared" si="138"/>
        <v>0</v>
      </c>
      <c r="AG124" s="101">
        <f t="shared" si="139"/>
        <v>0</v>
      </c>
      <c r="AH124" s="21"/>
      <c r="AI124" s="74"/>
      <c r="AJ124" s="3">
        <f t="shared" si="140"/>
        <v>0</v>
      </c>
      <c r="AK124" s="3">
        <f t="shared" si="141"/>
        <v>0</v>
      </c>
      <c r="AL124" s="3">
        <f t="shared" si="142"/>
        <v>0</v>
      </c>
      <c r="AM124" s="101">
        <f t="shared" si="143"/>
        <v>0</v>
      </c>
      <c r="AN124" s="21"/>
      <c r="AO124" s="74"/>
      <c r="AP124" s="3">
        <f t="shared" si="144"/>
        <v>0</v>
      </c>
      <c r="AQ124" s="3">
        <f t="shared" si="145"/>
        <v>0</v>
      </c>
      <c r="AR124" s="3">
        <f t="shared" si="146"/>
        <v>0</v>
      </c>
      <c r="AS124" s="101">
        <f t="shared" si="147"/>
        <v>0</v>
      </c>
      <c r="AT124" s="40"/>
      <c r="AU124" s="45"/>
      <c r="AV124" s="40"/>
      <c r="AW124" s="74"/>
      <c r="AX124" s="3">
        <f t="shared" si="148"/>
        <v>0</v>
      </c>
      <c r="AY124" s="3">
        <f t="shared" si="149"/>
        <v>0</v>
      </c>
      <c r="AZ124" s="3">
        <f t="shared" si="150"/>
        <v>0</v>
      </c>
      <c r="BA124" s="101">
        <f t="shared" si="151"/>
        <v>0</v>
      </c>
      <c r="BB124" s="62"/>
      <c r="BC124" s="41"/>
      <c r="BD124" s="3">
        <f t="shared" si="152"/>
        <v>0</v>
      </c>
      <c r="BE124" s="6">
        <f t="shared" si="153"/>
        <v>0</v>
      </c>
      <c r="BF124" s="40"/>
      <c r="BG124" s="45"/>
      <c r="BI124" s="41"/>
      <c r="BJ124" s="3">
        <f t="shared" si="154"/>
        <v>0</v>
      </c>
      <c r="BK124" s="6">
        <f t="shared" si="155"/>
        <v>0</v>
      </c>
      <c r="BL124" s="40"/>
      <c r="BM124" s="45"/>
      <c r="BO124" s="41"/>
      <c r="BP124" s="3">
        <f t="shared" si="156"/>
        <v>0</v>
      </c>
      <c r="BQ124" s="3">
        <f t="shared" si="157"/>
        <v>0</v>
      </c>
      <c r="BR124" s="6">
        <f t="shared" si="158"/>
        <v>0</v>
      </c>
      <c r="BS124" s="40"/>
      <c r="BT124" s="45"/>
      <c r="BV124" s="41"/>
      <c r="BW124" s="3">
        <f t="shared" si="159"/>
        <v>0</v>
      </c>
      <c r="BX124" s="6">
        <f t="shared" si="160"/>
        <v>0</v>
      </c>
      <c r="BY124" s="40"/>
      <c r="BZ124" s="45"/>
      <c r="CA124" s="2"/>
      <c r="CB124" s="74"/>
      <c r="CC124" s="3">
        <f t="shared" si="161"/>
        <v>0</v>
      </c>
      <c r="CD124" s="101">
        <f t="shared" si="162"/>
        <v>0</v>
      </c>
      <c r="CE124" s="40"/>
      <c r="CF124" s="45"/>
    </row>
    <row r="125" spans="1:84" x14ac:dyDescent="0.3">
      <c r="B125" s="49"/>
      <c r="C125" s="50"/>
      <c r="D125" s="94"/>
      <c r="E125" s="118"/>
      <c r="F125" s="6"/>
      <c r="H125" s="3">
        <f t="shared" si="134"/>
        <v>0</v>
      </c>
      <c r="I125" s="3">
        <f t="shared" si="135"/>
        <v>0</v>
      </c>
      <c r="J125" s="3">
        <f t="shared" si="136"/>
        <v>0</v>
      </c>
      <c r="L125" s="3">
        <f t="shared" si="133"/>
        <v>0</v>
      </c>
      <c r="M125" s="3">
        <f t="shared" si="133"/>
        <v>0</v>
      </c>
      <c r="N125" s="3">
        <f t="shared" si="133"/>
        <v>0</v>
      </c>
      <c r="P125" s="145">
        <f t="shared" si="104"/>
        <v>0</v>
      </c>
      <c r="Q125" s="145">
        <f t="shared" si="105"/>
        <v>0</v>
      </c>
      <c r="R125" s="145">
        <f t="shared" si="106"/>
        <v>0</v>
      </c>
      <c r="T125" s="77"/>
      <c r="W125" s="68"/>
      <c r="X125" s="69"/>
      <c r="Y125" s="70"/>
      <c r="AA125" s="74"/>
      <c r="AB125" s="52"/>
      <c r="AC125" s="52"/>
      <c r="AE125" s="108">
        <f t="shared" si="137"/>
        <v>0</v>
      </c>
      <c r="AF125" s="109">
        <f t="shared" si="138"/>
        <v>0</v>
      </c>
      <c r="AG125" s="101">
        <f t="shared" si="139"/>
        <v>0</v>
      </c>
      <c r="AH125" s="21"/>
      <c r="AI125" s="74"/>
      <c r="AJ125" s="3">
        <f t="shared" si="140"/>
        <v>0</v>
      </c>
      <c r="AK125" s="3">
        <f t="shared" si="141"/>
        <v>0</v>
      </c>
      <c r="AL125" s="3">
        <f t="shared" si="142"/>
        <v>0</v>
      </c>
      <c r="AM125" s="101">
        <f t="shared" si="143"/>
        <v>0</v>
      </c>
      <c r="AN125" s="21"/>
      <c r="AO125" s="74"/>
      <c r="AP125" s="3">
        <f t="shared" si="144"/>
        <v>0</v>
      </c>
      <c r="AQ125" s="3">
        <f t="shared" si="145"/>
        <v>0</v>
      </c>
      <c r="AR125" s="3">
        <f t="shared" si="146"/>
        <v>0</v>
      </c>
      <c r="AS125" s="101">
        <f t="shared" si="147"/>
        <v>0</v>
      </c>
      <c r="AT125" s="40"/>
      <c r="AU125" s="45"/>
      <c r="AV125" s="40"/>
      <c r="AW125" s="74"/>
      <c r="AX125" s="3">
        <f t="shared" si="148"/>
        <v>0</v>
      </c>
      <c r="AY125" s="3">
        <f t="shared" si="149"/>
        <v>0</v>
      </c>
      <c r="AZ125" s="3">
        <f t="shared" si="150"/>
        <v>0</v>
      </c>
      <c r="BA125" s="101">
        <f t="shared" si="151"/>
        <v>0</v>
      </c>
      <c r="BB125" s="62"/>
      <c r="BC125" s="41"/>
      <c r="BD125" s="3">
        <f t="shared" si="152"/>
        <v>0</v>
      </c>
      <c r="BE125" s="6">
        <f t="shared" si="153"/>
        <v>0</v>
      </c>
      <c r="BF125" s="40"/>
      <c r="BG125" s="45"/>
      <c r="BI125" s="41"/>
      <c r="BJ125" s="3">
        <f t="shared" si="154"/>
        <v>0</v>
      </c>
      <c r="BK125" s="6">
        <f t="shared" si="155"/>
        <v>0</v>
      </c>
      <c r="BL125" s="40"/>
      <c r="BM125" s="45"/>
      <c r="BO125" s="41"/>
      <c r="BP125" s="3">
        <f t="shared" si="156"/>
        <v>0</v>
      </c>
      <c r="BQ125" s="3">
        <f t="shared" si="157"/>
        <v>0</v>
      </c>
      <c r="BR125" s="6">
        <f t="shared" si="158"/>
        <v>0</v>
      </c>
      <c r="BS125" s="40"/>
      <c r="BT125" s="45"/>
      <c r="BV125" s="41"/>
      <c r="BW125" s="3">
        <f t="shared" si="159"/>
        <v>0</v>
      </c>
      <c r="BX125" s="6">
        <f t="shared" si="160"/>
        <v>0</v>
      </c>
      <c r="BY125" s="40"/>
      <c r="BZ125" s="45"/>
      <c r="CA125" s="2"/>
      <c r="CB125" s="74"/>
      <c r="CC125" s="3">
        <f t="shared" si="161"/>
        <v>0</v>
      </c>
      <c r="CD125" s="101">
        <f t="shared" si="162"/>
        <v>0</v>
      </c>
      <c r="CE125" s="40"/>
      <c r="CF125" s="45"/>
    </row>
    <row r="126" spans="1:84" x14ac:dyDescent="0.3">
      <c r="B126" s="49"/>
      <c r="C126" s="50"/>
      <c r="D126" s="94"/>
      <c r="E126" s="118"/>
      <c r="F126" s="6"/>
      <c r="H126" s="3">
        <f t="shared" si="134"/>
        <v>0</v>
      </c>
      <c r="I126" s="3">
        <f t="shared" si="135"/>
        <v>0</v>
      </c>
      <c r="J126" s="3">
        <f t="shared" si="136"/>
        <v>0</v>
      </c>
      <c r="L126" s="3">
        <f t="shared" si="133"/>
        <v>0</v>
      </c>
      <c r="M126" s="3">
        <f t="shared" si="133"/>
        <v>0</v>
      </c>
      <c r="N126" s="3">
        <f t="shared" si="133"/>
        <v>0</v>
      </c>
      <c r="P126" s="145">
        <f t="shared" si="104"/>
        <v>0</v>
      </c>
      <c r="Q126" s="145">
        <f t="shared" si="105"/>
        <v>0</v>
      </c>
      <c r="R126" s="145">
        <f t="shared" si="106"/>
        <v>0</v>
      </c>
      <c r="T126" s="77"/>
      <c r="W126" s="68"/>
      <c r="X126" s="69"/>
      <c r="Y126" s="70"/>
      <c r="AA126" s="74"/>
      <c r="AB126" s="52"/>
      <c r="AC126" s="52"/>
      <c r="AE126" s="108">
        <f t="shared" si="137"/>
        <v>0</v>
      </c>
      <c r="AF126" s="109">
        <f t="shared" si="138"/>
        <v>0</v>
      </c>
      <c r="AG126" s="101">
        <f t="shared" si="139"/>
        <v>0</v>
      </c>
      <c r="AH126" s="21"/>
      <c r="AI126" s="74"/>
      <c r="AJ126" s="3">
        <f t="shared" si="140"/>
        <v>0</v>
      </c>
      <c r="AK126" s="3">
        <f t="shared" si="141"/>
        <v>0</v>
      </c>
      <c r="AL126" s="3">
        <f t="shared" si="142"/>
        <v>0</v>
      </c>
      <c r="AM126" s="101">
        <f t="shared" si="143"/>
        <v>0</v>
      </c>
      <c r="AN126" s="21"/>
      <c r="AO126" s="74"/>
      <c r="AP126" s="3">
        <f t="shared" si="144"/>
        <v>0</v>
      </c>
      <c r="AQ126" s="3">
        <f t="shared" si="145"/>
        <v>0</v>
      </c>
      <c r="AR126" s="3">
        <f t="shared" si="146"/>
        <v>0</v>
      </c>
      <c r="AS126" s="101">
        <f t="shared" si="147"/>
        <v>0</v>
      </c>
      <c r="AT126" s="40"/>
      <c r="AU126" s="45"/>
      <c r="AV126" s="40"/>
      <c r="AW126" s="74"/>
      <c r="AX126" s="3">
        <f t="shared" si="148"/>
        <v>0</v>
      </c>
      <c r="AY126" s="3">
        <f t="shared" si="149"/>
        <v>0</v>
      </c>
      <c r="AZ126" s="3">
        <f t="shared" si="150"/>
        <v>0</v>
      </c>
      <c r="BA126" s="101">
        <f t="shared" si="151"/>
        <v>0</v>
      </c>
      <c r="BB126" s="62"/>
      <c r="BC126" s="41"/>
      <c r="BD126" s="3">
        <f t="shared" si="152"/>
        <v>0</v>
      </c>
      <c r="BE126" s="6">
        <f t="shared" si="153"/>
        <v>0</v>
      </c>
      <c r="BF126" s="40"/>
      <c r="BG126" s="45"/>
      <c r="BI126" s="41"/>
      <c r="BJ126" s="3">
        <f t="shared" si="154"/>
        <v>0</v>
      </c>
      <c r="BK126" s="6">
        <f t="shared" si="155"/>
        <v>0</v>
      </c>
      <c r="BL126" s="40"/>
      <c r="BM126" s="45"/>
      <c r="BO126" s="41"/>
      <c r="BP126" s="3">
        <f t="shared" si="156"/>
        <v>0</v>
      </c>
      <c r="BQ126" s="3">
        <f t="shared" si="157"/>
        <v>0</v>
      </c>
      <c r="BR126" s="6">
        <f t="shared" si="158"/>
        <v>0</v>
      </c>
      <c r="BS126" s="40"/>
      <c r="BT126" s="45"/>
      <c r="BV126" s="41"/>
      <c r="BW126" s="3">
        <f t="shared" si="159"/>
        <v>0</v>
      </c>
      <c r="BX126" s="6">
        <f t="shared" si="160"/>
        <v>0</v>
      </c>
      <c r="BY126" s="40"/>
      <c r="BZ126" s="45"/>
      <c r="CA126" s="2"/>
      <c r="CB126" s="74"/>
      <c r="CC126" s="3">
        <f t="shared" si="161"/>
        <v>0</v>
      </c>
      <c r="CD126" s="101">
        <f t="shared" si="162"/>
        <v>0</v>
      </c>
      <c r="CE126" s="40"/>
      <c r="CF126" s="45"/>
    </row>
    <row r="127" spans="1:84" x14ac:dyDescent="0.3">
      <c r="B127" s="49"/>
      <c r="C127" s="50"/>
      <c r="D127" s="94"/>
      <c r="E127" s="94"/>
      <c r="F127" s="3"/>
      <c r="H127" s="3">
        <f t="shared" si="134"/>
        <v>0</v>
      </c>
      <c r="I127" s="3">
        <f t="shared" si="135"/>
        <v>0</v>
      </c>
      <c r="J127" s="3">
        <f t="shared" si="136"/>
        <v>0</v>
      </c>
      <c r="L127" s="3">
        <f t="shared" si="133"/>
        <v>0</v>
      </c>
      <c r="M127" s="3">
        <f t="shared" si="133"/>
        <v>0</v>
      </c>
      <c r="N127" s="3">
        <f t="shared" si="133"/>
        <v>0</v>
      </c>
      <c r="P127" s="145">
        <f t="shared" si="104"/>
        <v>0</v>
      </c>
      <c r="Q127" s="145">
        <f t="shared" si="105"/>
        <v>0</v>
      </c>
      <c r="R127" s="145">
        <f t="shared" si="106"/>
        <v>0</v>
      </c>
      <c r="T127" s="77"/>
      <c r="W127" s="68"/>
      <c r="X127" s="69"/>
      <c r="Y127" s="70"/>
      <c r="AA127" s="74"/>
      <c r="AB127" s="52"/>
      <c r="AC127" s="52"/>
      <c r="AE127" s="108">
        <f t="shared" si="137"/>
        <v>0</v>
      </c>
      <c r="AF127" s="109">
        <f t="shared" si="138"/>
        <v>0</v>
      </c>
      <c r="AG127" s="101">
        <f t="shared" si="139"/>
        <v>0</v>
      </c>
      <c r="AH127" s="21"/>
      <c r="AI127" s="74"/>
      <c r="AJ127" s="3">
        <f t="shared" si="140"/>
        <v>0</v>
      </c>
      <c r="AK127" s="3">
        <f t="shared" si="141"/>
        <v>0</v>
      </c>
      <c r="AL127" s="3">
        <f t="shared" si="142"/>
        <v>0</v>
      </c>
      <c r="AM127" s="101">
        <f t="shared" si="143"/>
        <v>0</v>
      </c>
      <c r="AN127" s="21"/>
      <c r="AO127" s="74"/>
      <c r="AP127" s="3">
        <f t="shared" si="144"/>
        <v>0</v>
      </c>
      <c r="AQ127" s="3">
        <f t="shared" si="145"/>
        <v>0</v>
      </c>
      <c r="AR127" s="3">
        <f t="shared" si="146"/>
        <v>0</v>
      </c>
      <c r="AS127" s="101">
        <f t="shared" si="147"/>
        <v>0</v>
      </c>
      <c r="AT127" s="40"/>
      <c r="AU127" s="45"/>
      <c r="AV127" s="40"/>
      <c r="AW127" s="74"/>
      <c r="AX127" s="3">
        <f t="shared" si="148"/>
        <v>0</v>
      </c>
      <c r="AY127" s="3">
        <f t="shared" si="149"/>
        <v>0</v>
      </c>
      <c r="AZ127" s="3">
        <f t="shared" si="150"/>
        <v>0</v>
      </c>
      <c r="BA127" s="101">
        <f t="shared" si="151"/>
        <v>0</v>
      </c>
      <c r="BB127" s="62"/>
      <c r="BC127" s="41"/>
      <c r="BD127" s="3">
        <f t="shared" si="152"/>
        <v>0</v>
      </c>
      <c r="BE127" s="6">
        <f t="shared" si="153"/>
        <v>0</v>
      </c>
      <c r="BF127" s="40"/>
      <c r="BG127" s="45"/>
      <c r="BI127" s="41"/>
      <c r="BJ127" s="3">
        <f t="shared" si="154"/>
        <v>0</v>
      </c>
      <c r="BK127" s="6">
        <f t="shared" si="155"/>
        <v>0</v>
      </c>
      <c r="BL127" s="40"/>
      <c r="BM127" s="45"/>
      <c r="BO127" s="41"/>
      <c r="BP127" s="3">
        <f t="shared" si="156"/>
        <v>0</v>
      </c>
      <c r="BQ127" s="3">
        <f t="shared" si="157"/>
        <v>0</v>
      </c>
      <c r="BR127" s="6">
        <f t="shared" si="158"/>
        <v>0</v>
      </c>
      <c r="BS127" s="40"/>
      <c r="BT127" s="45"/>
      <c r="BV127" s="41"/>
      <c r="BW127" s="3">
        <f t="shared" si="159"/>
        <v>0</v>
      </c>
      <c r="BX127" s="6">
        <f t="shared" si="160"/>
        <v>0</v>
      </c>
      <c r="BY127" s="40"/>
      <c r="BZ127" s="45"/>
      <c r="CA127" s="2"/>
      <c r="CB127" s="74"/>
      <c r="CC127" s="3">
        <f t="shared" si="161"/>
        <v>0</v>
      </c>
      <c r="CD127" s="101">
        <f t="shared" si="162"/>
        <v>0</v>
      </c>
      <c r="CE127" s="40"/>
      <c r="CF127" s="45"/>
    </row>
    <row r="128" spans="1:84" x14ac:dyDescent="0.3">
      <c r="B128" s="51"/>
      <c r="C128" s="3"/>
      <c r="D128" s="85"/>
      <c r="H128" s="3">
        <f t="shared" si="134"/>
        <v>0</v>
      </c>
      <c r="I128" s="3">
        <f t="shared" si="135"/>
        <v>0</v>
      </c>
      <c r="J128" s="3">
        <f t="shared" si="136"/>
        <v>0</v>
      </c>
      <c r="L128" s="3">
        <f t="shared" si="133"/>
        <v>0</v>
      </c>
      <c r="M128" s="3">
        <f t="shared" si="133"/>
        <v>0</v>
      </c>
      <c r="N128" s="3">
        <f t="shared" si="133"/>
        <v>0</v>
      </c>
      <c r="P128" s="145">
        <f t="shared" si="104"/>
        <v>0</v>
      </c>
      <c r="Q128" s="145">
        <f t="shared" si="105"/>
        <v>0</v>
      </c>
      <c r="R128" s="145">
        <f t="shared" si="106"/>
        <v>0</v>
      </c>
      <c r="T128" s="77"/>
      <c r="W128" s="68"/>
      <c r="X128" s="69"/>
      <c r="Y128" s="70"/>
      <c r="AA128" s="74"/>
      <c r="AB128" s="52"/>
      <c r="AC128" s="52"/>
      <c r="AE128" s="108">
        <f t="shared" si="137"/>
        <v>0</v>
      </c>
      <c r="AF128" s="109">
        <f t="shared" si="138"/>
        <v>0</v>
      </c>
      <c r="AG128" s="101">
        <f t="shared" si="139"/>
        <v>0</v>
      </c>
      <c r="AH128" s="21"/>
      <c r="AI128" s="74"/>
      <c r="AJ128" s="3">
        <f t="shared" si="140"/>
        <v>0</v>
      </c>
      <c r="AK128" s="3">
        <f t="shared" si="141"/>
        <v>0</v>
      </c>
      <c r="AL128" s="3">
        <f t="shared" si="142"/>
        <v>0</v>
      </c>
      <c r="AM128" s="101">
        <f t="shared" si="143"/>
        <v>0</v>
      </c>
      <c r="AN128" s="21"/>
      <c r="AO128" s="74"/>
      <c r="AP128" s="3">
        <f t="shared" si="144"/>
        <v>0</v>
      </c>
      <c r="AQ128" s="3">
        <f t="shared" si="145"/>
        <v>0</v>
      </c>
      <c r="AR128" s="3">
        <f t="shared" si="146"/>
        <v>0</v>
      </c>
      <c r="AS128" s="101">
        <f t="shared" si="147"/>
        <v>0</v>
      </c>
      <c r="AT128" s="40"/>
      <c r="AU128" s="45"/>
      <c r="AV128" s="40"/>
      <c r="AW128" s="74"/>
      <c r="AX128" s="3">
        <f t="shared" si="148"/>
        <v>0</v>
      </c>
      <c r="AY128" s="3">
        <f t="shared" si="149"/>
        <v>0</v>
      </c>
      <c r="AZ128" s="3">
        <f t="shared" si="150"/>
        <v>0</v>
      </c>
      <c r="BA128" s="101">
        <f t="shared" si="151"/>
        <v>0</v>
      </c>
      <c r="BB128" s="62"/>
      <c r="BC128" s="41"/>
      <c r="BD128" s="3">
        <f t="shared" si="152"/>
        <v>0</v>
      </c>
      <c r="BE128" s="6">
        <f t="shared" si="153"/>
        <v>0</v>
      </c>
      <c r="BF128" s="40"/>
      <c r="BG128" s="45"/>
      <c r="BI128" s="41"/>
      <c r="BJ128" s="3">
        <f t="shared" si="154"/>
        <v>0</v>
      </c>
      <c r="BK128" s="6">
        <f t="shared" si="155"/>
        <v>0</v>
      </c>
      <c r="BL128" s="40"/>
      <c r="BM128" s="45"/>
      <c r="BO128" s="41"/>
      <c r="BP128" s="3">
        <f t="shared" si="156"/>
        <v>0</v>
      </c>
      <c r="BQ128" s="3">
        <f t="shared" si="157"/>
        <v>0</v>
      </c>
      <c r="BR128" s="6">
        <f t="shared" si="158"/>
        <v>0</v>
      </c>
      <c r="BS128" s="40"/>
      <c r="BT128" s="45"/>
      <c r="BV128" s="41"/>
      <c r="BW128" s="3">
        <f t="shared" si="159"/>
        <v>0</v>
      </c>
      <c r="BX128" s="6">
        <f t="shared" si="160"/>
        <v>0</v>
      </c>
      <c r="BY128" s="40"/>
      <c r="BZ128" s="45"/>
      <c r="CA128" s="2"/>
      <c r="CB128" s="74"/>
      <c r="CC128" s="3">
        <f t="shared" si="161"/>
        <v>0</v>
      </c>
      <c r="CD128" s="101">
        <f t="shared" si="162"/>
        <v>0</v>
      </c>
      <c r="CE128" s="40"/>
      <c r="CF128" s="45"/>
    </row>
    <row r="129" spans="2:84" x14ac:dyDescent="0.3">
      <c r="B129" s="3"/>
      <c r="C129" s="3"/>
      <c r="D129" s="85"/>
      <c r="E129" s="119"/>
      <c r="F129" s="6"/>
      <c r="H129" s="3">
        <f t="shared" si="134"/>
        <v>0</v>
      </c>
      <c r="I129" s="3">
        <f t="shared" si="135"/>
        <v>0</v>
      </c>
      <c r="J129" s="3">
        <f t="shared" si="136"/>
        <v>0</v>
      </c>
      <c r="L129" s="3">
        <f t="shared" si="133"/>
        <v>0</v>
      </c>
      <c r="M129" s="3">
        <f t="shared" si="133"/>
        <v>0</v>
      </c>
      <c r="N129" s="3">
        <f t="shared" si="133"/>
        <v>0</v>
      </c>
      <c r="P129" s="145">
        <f t="shared" si="104"/>
        <v>0</v>
      </c>
      <c r="Q129" s="145">
        <f t="shared" si="105"/>
        <v>0</v>
      </c>
      <c r="R129" s="145">
        <f t="shared" si="106"/>
        <v>0</v>
      </c>
      <c r="T129" s="77"/>
      <c r="W129" s="68"/>
      <c r="X129" s="69"/>
      <c r="Y129" s="70"/>
      <c r="AA129" s="74"/>
      <c r="AB129" s="52"/>
      <c r="AC129" s="52"/>
      <c r="AE129" s="108">
        <f t="shared" si="137"/>
        <v>0</v>
      </c>
      <c r="AF129" s="109">
        <f t="shared" si="138"/>
        <v>0</v>
      </c>
      <c r="AG129" s="101">
        <f t="shared" si="139"/>
        <v>0</v>
      </c>
      <c r="AH129" s="21"/>
      <c r="AI129" s="74"/>
      <c r="AJ129" s="3">
        <f t="shared" si="140"/>
        <v>0</v>
      </c>
      <c r="AK129" s="3">
        <f t="shared" si="141"/>
        <v>0</v>
      </c>
      <c r="AL129" s="3">
        <f t="shared" si="142"/>
        <v>0</v>
      </c>
      <c r="AM129" s="101">
        <f t="shared" si="143"/>
        <v>0</v>
      </c>
      <c r="AN129" s="21"/>
      <c r="AO129" s="74"/>
      <c r="AP129" s="3">
        <f t="shared" si="144"/>
        <v>0</v>
      </c>
      <c r="AQ129" s="3">
        <f t="shared" si="145"/>
        <v>0</v>
      </c>
      <c r="AR129" s="3">
        <f t="shared" si="146"/>
        <v>0</v>
      </c>
      <c r="AS129" s="101">
        <f t="shared" si="147"/>
        <v>0</v>
      </c>
      <c r="AT129" s="40"/>
      <c r="AU129" s="45"/>
      <c r="AV129" s="40"/>
      <c r="AW129" s="74"/>
      <c r="AX129" s="3">
        <f t="shared" si="148"/>
        <v>0</v>
      </c>
      <c r="AY129" s="3">
        <f t="shared" si="149"/>
        <v>0</v>
      </c>
      <c r="AZ129" s="3">
        <f t="shared" si="150"/>
        <v>0</v>
      </c>
      <c r="BA129" s="101">
        <f t="shared" si="151"/>
        <v>0</v>
      </c>
      <c r="BB129" s="62"/>
      <c r="BC129" s="41"/>
      <c r="BD129" s="3">
        <f t="shared" si="152"/>
        <v>0</v>
      </c>
      <c r="BE129" s="6">
        <f t="shared" si="153"/>
        <v>0</v>
      </c>
      <c r="BF129" s="40"/>
      <c r="BG129" s="45"/>
      <c r="BI129" s="41"/>
      <c r="BJ129" s="3">
        <f t="shared" si="154"/>
        <v>0</v>
      </c>
      <c r="BK129" s="6">
        <f t="shared" si="155"/>
        <v>0</v>
      </c>
      <c r="BL129" s="40"/>
      <c r="BM129" s="45"/>
      <c r="BO129" s="41"/>
      <c r="BP129" s="3">
        <f t="shared" si="156"/>
        <v>0</v>
      </c>
      <c r="BQ129" s="3">
        <f t="shared" si="157"/>
        <v>0</v>
      </c>
      <c r="BR129" s="6">
        <f t="shared" si="158"/>
        <v>0</v>
      </c>
      <c r="BS129" s="40"/>
      <c r="BT129" s="45"/>
      <c r="BV129" s="41"/>
      <c r="BW129" s="3">
        <f t="shared" si="159"/>
        <v>0</v>
      </c>
      <c r="BX129" s="6">
        <f t="shared" si="160"/>
        <v>0</v>
      </c>
      <c r="BY129" s="40"/>
      <c r="BZ129" s="45"/>
      <c r="CA129" s="2"/>
      <c r="CB129" s="74"/>
      <c r="CC129" s="3">
        <f t="shared" si="161"/>
        <v>0</v>
      </c>
      <c r="CD129" s="101">
        <f t="shared" si="162"/>
        <v>0</v>
      </c>
      <c r="CE129" s="40"/>
      <c r="CF129" s="45"/>
    </row>
    <row r="130" spans="2:84" x14ac:dyDescent="0.3">
      <c r="B130" s="51"/>
      <c r="C130" s="3"/>
      <c r="D130" s="85"/>
      <c r="H130" s="3">
        <f t="shared" si="134"/>
        <v>0</v>
      </c>
      <c r="I130" s="3">
        <f t="shared" si="135"/>
        <v>0</v>
      </c>
      <c r="J130" s="3">
        <f t="shared" si="136"/>
        <v>0</v>
      </c>
      <c r="L130" s="3">
        <f t="shared" si="133"/>
        <v>0</v>
      </c>
      <c r="M130" s="3">
        <f t="shared" si="133"/>
        <v>0</v>
      </c>
      <c r="N130" s="3">
        <f t="shared" si="133"/>
        <v>0</v>
      </c>
      <c r="P130" s="145">
        <f t="shared" si="104"/>
        <v>0</v>
      </c>
      <c r="Q130" s="145">
        <f t="shared" si="105"/>
        <v>0</v>
      </c>
      <c r="R130" s="145">
        <f t="shared" si="106"/>
        <v>0</v>
      </c>
      <c r="T130" s="77"/>
      <c r="W130" s="68"/>
      <c r="X130" s="69"/>
      <c r="Y130" s="70"/>
      <c r="AA130" s="74"/>
      <c r="AB130" s="52"/>
      <c r="AC130" s="52"/>
      <c r="AE130" s="108">
        <f t="shared" si="137"/>
        <v>0</v>
      </c>
      <c r="AF130" s="109">
        <f t="shared" si="138"/>
        <v>0</v>
      </c>
      <c r="AG130" s="101">
        <f t="shared" si="139"/>
        <v>0</v>
      </c>
      <c r="AH130" s="21"/>
      <c r="AI130" s="74"/>
      <c r="AJ130" s="3">
        <f t="shared" si="140"/>
        <v>0</v>
      </c>
      <c r="AK130" s="3">
        <f t="shared" si="141"/>
        <v>0</v>
      </c>
      <c r="AL130" s="3">
        <f t="shared" si="142"/>
        <v>0</v>
      </c>
      <c r="AM130" s="101">
        <f t="shared" si="143"/>
        <v>0</v>
      </c>
      <c r="AN130" s="21"/>
      <c r="AO130" s="74"/>
      <c r="AP130" s="3">
        <f t="shared" si="144"/>
        <v>0</v>
      </c>
      <c r="AQ130" s="3">
        <f t="shared" si="145"/>
        <v>0</v>
      </c>
      <c r="AR130" s="3">
        <f t="shared" si="146"/>
        <v>0</v>
      </c>
      <c r="AS130" s="101">
        <f t="shared" si="147"/>
        <v>0</v>
      </c>
      <c r="AT130" s="40"/>
      <c r="AU130" s="45"/>
      <c r="AV130" s="40"/>
      <c r="AW130" s="74"/>
      <c r="AX130" s="3">
        <f t="shared" si="148"/>
        <v>0</v>
      </c>
      <c r="AY130" s="3">
        <f t="shared" si="149"/>
        <v>0</v>
      </c>
      <c r="AZ130" s="3">
        <f t="shared" si="150"/>
        <v>0</v>
      </c>
      <c r="BA130" s="101">
        <f t="shared" si="151"/>
        <v>0</v>
      </c>
      <c r="BB130" s="62"/>
      <c r="BC130" s="41"/>
      <c r="BD130" s="3">
        <f t="shared" si="152"/>
        <v>0</v>
      </c>
      <c r="BE130" s="6">
        <f t="shared" si="153"/>
        <v>0</v>
      </c>
      <c r="BF130" s="40"/>
      <c r="BG130" s="45"/>
      <c r="BI130" s="41"/>
      <c r="BJ130" s="3">
        <f t="shared" si="154"/>
        <v>0</v>
      </c>
      <c r="BK130" s="6">
        <f t="shared" si="155"/>
        <v>0</v>
      </c>
      <c r="BL130" s="40"/>
      <c r="BM130" s="45"/>
      <c r="BO130" s="41"/>
      <c r="BP130" s="3">
        <f t="shared" si="156"/>
        <v>0</v>
      </c>
      <c r="BQ130" s="3">
        <f t="shared" si="157"/>
        <v>0</v>
      </c>
      <c r="BR130" s="6">
        <f t="shared" si="158"/>
        <v>0</v>
      </c>
      <c r="BS130" s="40"/>
      <c r="BT130" s="45"/>
      <c r="BV130" s="41"/>
      <c r="BW130" s="3">
        <f t="shared" si="159"/>
        <v>0</v>
      </c>
      <c r="BX130" s="6">
        <f t="shared" si="160"/>
        <v>0</v>
      </c>
      <c r="BY130" s="40"/>
      <c r="BZ130" s="45"/>
      <c r="CA130" s="2"/>
      <c r="CB130" s="74"/>
      <c r="CC130" s="3">
        <f t="shared" si="161"/>
        <v>0</v>
      </c>
      <c r="CD130" s="101">
        <f t="shared" si="162"/>
        <v>0</v>
      </c>
      <c r="CE130" s="40"/>
      <c r="CF130" s="45"/>
    </row>
    <row r="131" spans="2:84" ht="15" thickBot="1" x14ac:dyDescent="0.35">
      <c r="B131" s="15"/>
      <c r="C131" s="12"/>
      <c r="D131" s="95"/>
      <c r="E131" s="120"/>
      <c r="F131" s="13"/>
      <c r="H131" s="8"/>
      <c r="I131" s="9"/>
      <c r="J131" s="9"/>
      <c r="T131" s="78"/>
      <c r="W131" s="71"/>
      <c r="X131" s="72"/>
      <c r="Y131" s="73"/>
      <c r="AA131" s="75"/>
      <c r="AB131" s="76"/>
      <c r="AC131" s="76"/>
      <c r="AE131" s="110">
        <f t="shared" si="137"/>
        <v>0</v>
      </c>
      <c r="AF131" s="111">
        <f t="shared" si="138"/>
        <v>0</v>
      </c>
      <c r="AG131" s="112">
        <f t="shared" si="139"/>
        <v>0</v>
      </c>
      <c r="AH131" s="21"/>
      <c r="AI131" s="8"/>
      <c r="AJ131" s="9"/>
      <c r="AK131" s="9"/>
      <c r="AL131" s="9"/>
      <c r="AM131" s="10"/>
      <c r="AN131" s="21"/>
      <c r="AO131" s="8"/>
      <c r="AP131" s="9"/>
      <c r="AQ131" s="9"/>
      <c r="AR131" s="9"/>
      <c r="AS131" s="10"/>
      <c r="AT131" s="9"/>
      <c r="AU131" s="10"/>
      <c r="AW131" s="8"/>
      <c r="AX131" s="9"/>
      <c r="AY131" s="9"/>
      <c r="AZ131" s="9"/>
      <c r="BA131" s="10"/>
      <c r="BB131" s="9"/>
      <c r="BC131" s="8"/>
      <c r="BD131" s="9"/>
      <c r="BE131" s="10"/>
      <c r="BF131" s="9"/>
      <c r="BG131" s="10"/>
      <c r="BI131" s="8"/>
      <c r="BJ131" s="9"/>
      <c r="BK131" s="10"/>
      <c r="BL131" s="9"/>
      <c r="BM131" s="10"/>
      <c r="BO131" s="8"/>
      <c r="BP131" s="9"/>
      <c r="BQ131" s="9"/>
      <c r="BR131" s="10"/>
      <c r="BS131" s="9"/>
      <c r="BT131" s="10"/>
      <c r="BV131" s="8"/>
      <c r="BW131" s="9"/>
      <c r="BX131" s="10"/>
      <c r="BY131" s="38"/>
      <c r="BZ131" s="39"/>
      <c r="CB131" s="8"/>
      <c r="CC131" s="12"/>
      <c r="CD131" s="13"/>
      <c r="CE131" s="9"/>
      <c r="CF131" s="10"/>
    </row>
    <row r="132" spans="2:84" x14ac:dyDescent="0.3">
      <c r="AH132" s="21"/>
      <c r="AN132" s="21"/>
    </row>
    <row r="135" spans="2:84" x14ac:dyDescent="0.3">
      <c r="B135" s="1"/>
      <c r="C135" s="1"/>
      <c r="D135" s="96"/>
      <c r="E135" s="96"/>
    </row>
    <row r="137" spans="2:84" x14ac:dyDescent="0.3">
      <c r="F137" s="25"/>
    </row>
    <row r="138" spans="2:84" x14ac:dyDescent="0.3">
      <c r="F138" s="25"/>
    </row>
    <row r="139" spans="2:84" x14ac:dyDescent="0.3">
      <c r="F139" s="25"/>
    </row>
    <row r="140" spans="2:84" x14ac:dyDescent="0.3">
      <c r="F140" s="25"/>
    </row>
    <row r="141" spans="2:84" x14ac:dyDescent="0.3">
      <c r="F141" s="25"/>
    </row>
    <row r="142" spans="2:84" x14ac:dyDescent="0.3">
      <c r="F142" s="25"/>
    </row>
    <row r="143" spans="2:84" x14ac:dyDescent="0.3">
      <c r="F143" s="25"/>
    </row>
    <row r="144" spans="2:84" x14ac:dyDescent="0.3">
      <c r="F144" s="25"/>
    </row>
    <row r="146" spans="2:73" x14ac:dyDescent="0.3">
      <c r="C146" s="1"/>
      <c r="D146" s="96"/>
      <c r="E146" s="96"/>
      <c r="F146" s="53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27"/>
      <c r="X146" s="27"/>
      <c r="Y146" s="27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</row>
    <row r="149" spans="2:73" x14ac:dyDescent="0.3">
      <c r="B149" s="54"/>
      <c r="AB149" s="1"/>
      <c r="AI149" s="1"/>
    </row>
    <row r="151" spans="2:73" x14ac:dyDescent="0.3">
      <c r="C151" s="2"/>
      <c r="D151" s="97"/>
      <c r="E151" s="97"/>
      <c r="F151" s="40"/>
      <c r="G151" s="55"/>
      <c r="H151" s="40"/>
      <c r="J151" s="2"/>
    </row>
    <row r="152" spans="2:73" x14ac:dyDescent="0.3">
      <c r="C152" s="2"/>
      <c r="D152" s="97"/>
      <c r="E152" s="97"/>
      <c r="F152" s="40"/>
      <c r="G152" s="55"/>
      <c r="H152" s="40"/>
      <c r="J152" s="2"/>
    </row>
    <row r="153" spans="2:73" x14ac:dyDescent="0.3">
      <c r="C153" s="2"/>
      <c r="D153" s="97"/>
      <c r="E153" s="97"/>
      <c r="F153" s="40"/>
      <c r="G153" s="55"/>
      <c r="H153" s="40"/>
      <c r="J153" s="2"/>
    </row>
    <row r="154" spans="2:73" x14ac:dyDescent="0.3">
      <c r="C154" s="2"/>
      <c r="D154" s="97"/>
      <c r="E154" s="97"/>
      <c r="F154" s="40"/>
      <c r="G154" s="55"/>
      <c r="H154" s="40"/>
      <c r="J154" s="2"/>
    </row>
    <row r="155" spans="2:73" x14ac:dyDescent="0.3">
      <c r="C155" s="2"/>
      <c r="D155" s="97"/>
      <c r="E155" s="97"/>
      <c r="F155" s="40"/>
      <c r="G155" s="55"/>
      <c r="H155" s="40"/>
      <c r="J155" s="2"/>
    </row>
    <row r="156" spans="2:73" x14ac:dyDescent="0.3">
      <c r="C156" s="56"/>
      <c r="D156" s="98"/>
      <c r="E156" s="98"/>
      <c r="F156" s="40"/>
      <c r="G156" s="55"/>
      <c r="H156" s="40"/>
      <c r="J156" s="2"/>
    </row>
    <row r="158" spans="2:73" x14ac:dyDescent="0.3">
      <c r="C158" s="53"/>
      <c r="D158" s="99"/>
      <c r="E158" s="99"/>
      <c r="H158" s="57"/>
    </row>
    <row r="161" spans="2:67" x14ac:dyDescent="0.3">
      <c r="F161" s="30"/>
      <c r="G161" s="30"/>
      <c r="H161" s="30"/>
    </row>
    <row r="162" spans="2:67" x14ac:dyDescent="0.3">
      <c r="F162" s="30"/>
      <c r="G162" s="30"/>
      <c r="H162" s="30"/>
    </row>
    <row r="163" spans="2:67" x14ac:dyDescent="0.3">
      <c r="B163" s="58"/>
      <c r="F163" s="59"/>
      <c r="G163" s="30"/>
      <c r="H163" s="60"/>
      <c r="BM163" s="17">
        <f>A163</f>
        <v>0</v>
      </c>
      <c r="BO163">
        <v>11</v>
      </c>
    </row>
    <row r="164" spans="2:67" x14ac:dyDescent="0.3">
      <c r="B164" s="58"/>
      <c r="F164" s="59"/>
      <c r="G164" s="30"/>
      <c r="H164" s="60"/>
      <c r="BM164" s="17">
        <f t="shared" ref="BM164:BM168" si="163">A164</f>
        <v>0</v>
      </c>
      <c r="BO164">
        <v>26</v>
      </c>
    </row>
    <row r="165" spans="2:67" x14ac:dyDescent="0.3">
      <c r="B165" s="58"/>
      <c r="F165" s="59"/>
      <c r="G165" s="30"/>
      <c r="H165" s="60"/>
      <c r="BM165" s="17">
        <f t="shared" si="163"/>
        <v>0</v>
      </c>
      <c r="BO165">
        <v>0</v>
      </c>
    </row>
    <row r="166" spans="2:67" x14ac:dyDescent="0.3">
      <c r="B166" s="58"/>
      <c r="F166" s="59"/>
      <c r="H166" s="60"/>
      <c r="BM166" s="17">
        <f t="shared" si="163"/>
        <v>0</v>
      </c>
    </row>
    <row r="167" spans="2:67" x14ac:dyDescent="0.3">
      <c r="B167" s="58"/>
      <c r="F167" s="59"/>
      <c r="G167" s="30"/>
      <c r="H167" s="60"/>
      <c r="BM167" s="17">
        <f t="shared" si="163"/>
        <v>0</v>
      </c>
      <c r="BO167">
        <v>34</v>
      </c>
    </row>
    <row r="168" spans="2:67" x14ac:dyDescent="0.3">
      <c r="B168" s="58"/>
      <c r="C168" s="2"/>
      <c r="D168" s="97"/>
      <c r="E168" s="97"/>
      <c r="F168" s="59"/>
      <c r="G168" s="30"/>
      <c r="H168" s="60"/>
      <c r="BM168" s="17">
        <f t="shared" si="163"/>
        <v>0</v>
      </c>
    </row>
    <row r="169" spans="2:67" x14ac:dyDescent="0.3">
      <c r="F169" s="30"/>
      <c r="G169" s="30"/>
      <c r="H169" s="30"/>
    </row>
    <row r="170" spans="2:67" x14ac:dyDescent="0.3">
      <c r="F170" s="30"/>
      <c r="G170" s="30"/>
      <c r="H170" s="30"/>
    </row>
    <row r="171" spans="2:67" x14ac:dyDescent="0.3">
      <c r="F171" s="30"/>
      <c r="G171" s="30"/>
      <c r="H171" s="30"/>
    </row>
    <row r="180" spans="6:6" x14ac:dyDescent="0.3">
      <c r="F180" s="55"/>
    </row>
  </sheetData>
  <autoFilter ref="A5:CM122" xr:uid="{84E66001-FE25-4BBB-8D22-5EA810D85DAA}">
    <sortState xmlns:xlrd2="http://schemas.microsoft.com/office/spreadsheetml/2017/richdata2" ref="A6:CF122">
      <sortCondition ref="A5:A122"/>
    </sortState>
  </autoFilter>
  <sortState xmlns:xlrd2="http://schemas.microsoft.com/office/spreadsheetml/2017/richdata2" ref="A7:CF122">
    <sortCondition ref="F7:F122"/>
    <sortCondition ref="B7:B122"/>
  </sortState>
  <mergeCells count="20">
    <mergeCell ref="CB2:CF2"/>
    <mergeCell ref="AA2:AC3"/>
    <mergeCell ref="L2:N3"/>
    <mergeCell ref="P2:R3"/>
    <mergeCell ref="AI2:BA2"/>
    <mergeCell ref="BC2:BK2"/>
    <mergeCell ref="BV3:BX3"/>
    <mergeCell ref="CB3:CD3"/>
    <mergeCell ref="BO3:BR3"/>
    <mergeCell ref="BI3:BK3"/>
    <mergeCell ref="BC3:BE3"/>
    <mergeCell ref="AI3:AL3"/>
    <mergeCell ref="AE2:AG3"/>
    <mergeCell ref="AO3:AR3"/>
    <mergeCell ref="AW3:AZ3"/>
    <mergeCell ref="H2:J3"/>
    <mergeCell ref="W2:Y3"/>
    <mergeCell ref="T2:T3"/>
    <mergeCell ref="BO2:BT2"/>
    <mergeCell ref="BV2:BZ2"/>
  </mergeCells>
  <conditionalFormatting sqref="H6:K130 O6:O130 S6:S131">
    <cfRule type="cellIs" dxfId="1" priority="1" operator="lessThan">
      <formula>-10</formula>
    </cfRule>
    <cfRule type="cellIs" dxfId="0" priority="2" operator="greaterThan">
      <formula>10</formula>
    </cfRule>
  </conditionalFormatting>
  <pageMargins left="0.7" right="0.7" top="0.75" bottom="0.75" header="0.3" footer="0.3"/>
  <pageSetup paperSize="8" scale="2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B35677C761EF4580DA25C19B7A461A" ma:contentTypeVersion="17" ma:contentTypeDescription="Create a new document." ma:contentTypeScope="" ma:versionID="b9b63e7d42fdf7340769618a5c6d37c0">
  <xsd:schema xmlns:xsd="http://www.w3.org/2001/XMLSchema" xmlns:xs="http://www.w3.org/2001/XMLSchema" xmlns:p="http://schemas.microsoft.com/office/2006/metadata/properties" xmlns:ns2="5648d942-3e97-4a0d-b546-2e32a0735f63" xmlns:ns3="230d4938-3e7f-4ae8-9a0a-8a0067d153eb" targetNamespace="http://schemas.microsoft.com/office/2006/metadata/properties" ma:root="true" ma:fieldsID="bd487866fbfdac082ae82529c2963f72" ns2:_="" ns3:_="">
    <xsd:import namespace="5648d942-3e97-4a0d-b546-2e32a0735f63"/>
    <xsd:import namespace="230d4938-3e7f-4ae8-9a0a-8a0067d153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48d942-3e97-4a0d-b546-2e32a0735f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f2dd975-943e-4a2b-bd50-ee43505297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d4938-3e7f-4ae8-9a0a-8a0067d153e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2c334698-ba67-425c-ad4d-7b27b39db8fd}" ma:internalName="TaxCatchAll" ma:showField="CatchAllData" ma:web="230d4938-3e7f-4ae8-9a0a-8a0067d153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648d942-3e97-4a0d-b546-2e32a0735f63">
      <Terms xmlns="http://schemas.microsoft.com/office/infopath/2007/PartnerControls"/>
    </lcf76f155ced4ddcb4097134ff3c332f>
    <TaxCatchAll xmlns="230d4938-3e7f-4ae8-9a0a-8a0067d153e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580B9B-96D2-488C-B971-5A1B329AAD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48d942-3e97-4a0d-b546-2e32a0735f63"/>
    <ds:schemaRef ds:uri="230d4938-3e7f-4ae8-9a0a-8a0067d153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6F0062B-84E5-40A3-985E-5FFD00D7BE34}">
  <ds:schemaRefs>
    <ds:schemaRef ds:uri="230d4938-3e7f-4ae8-9a0a-8a0067d153eb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purl.org/dc/dcmitype/"/>
    <ds:schemaRef ds:uri="http://www.w3.org/XML/1998/namespace"/>
    <ds:schemaRef ds:uri="http://schemas.openxmlformats.org/package/2006/metadata/core-properties"/>
    <ds:schemaRef ds:uri="5648d942-3e97-4a0d-b546-2e32a0735f63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FCAB88C-13A6-436C-A675-CB998E4EBFF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Summary</vt:lpstr>
      <vt:lpstr>Field by Field</vt:lpstr>
      <vt:lpstr>'Field by Field'!Print_Area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Gadsby</dc:creator>
  <cp:lastModifiedBy>Charles Bentley</cp:lastModifiedBy>
  <cp:lastPrinted>2025-09-10T12:01:33Z</cp:lastPrinted>
  <dcterms:created xsi:type="dcterms:W3CDTF">2021-03-02T14:12:16Z</dcterms:created>
  <dcterms:modified xsi:type="dcterms:W3CDTF">2025-10-23T15:43:33Z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0x01010065B35677C761EF4580DA25C19B7A461A</vt:lpwstr>
  </property>
  <property fmtid="{D5CDD505-2E9C-101B-9397-08002B2CF9AE}" pid="3" name="MediaServiceImageTags">
    <vt:lpwstr/>
  </property>
</Properties>
</file>