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updateLinks="never" defaultThemeVersion="166925"/>
  <mc:AlternateContent xmlns:mc="http://schemas.openxmlformats.org/markup-compatibility/2006">
    <mc:Choice Requires="x15">
      <x15ac:absPath xmlns:x15ac="http://schemas.microsoft.com/office/spreadsheetml/2010/11/ac" url="https://atlasplanninggroup.sharepoint.com/sites/GeneralShare/Shared Documents/Projects/Kamatan Acres, Durrington/"/>
    </mc:Choice>
  </mc:AlternateContent>
  <xr:revisionPtr revIDLastSave="25" documentId="8_{75AECDFE-0192-4A80-8AB6-07BEA87463C3}" xr6:coauthVersionLast="47" xr6:coauthVersionMax="47" xr10:uidLastSave="{6C640B49-2EB3-4285-A14A-A0C7427E8468}"/>
  <workbookProtection workbookAlgorithmName="SHA-512" workbookHashValue="K0S/85i9/QRchKlWLUgkn27lFb1xXsqMqMkFMoG9vP2lwWRIICcmhKgUqDXp1Gk8jhwKlLEhsOuSRhH3Ew5OyQ==" workbookSaltValue="zooZ9+xcQ5sfGUwY0wSMUg==" workbookSpinCount="100000" lockStructure="1"/>
  <bookViews>
    <workbookView xWindow="-12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<sst xmlns="http://schemas.openxmlformats.org/spreadsheetml/2006/main" count="1098" uniqueCount="417">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</sst>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4" zoomScaleNormal="100" workbookViewId="0">
      <selection activeCell="C15" sqref="C15:C16"/>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v>46023</v>
      </c>
      <c r="C5" s="19"/>
    </row>
    <row r="6" spans="1:5" ht="24.6" customHeight="1" x14ac:dyDescent="0.25">
      <c r="A6" s="18" t="s">
        <v>69</v>
      </c>
      <c r="B6" s="30">
        <v>2</v>
      </c>
      <c r="C6" s="19"/>
    </row>
    <row r="7" spans="1:5" ht="24.6" customHeight="1" x14ac:dyDescent="0.25">
      <c r="A7" s="18" t="s">
        <v>70</v>
      </c>
      <c r="B7" s="31">
        <v>120</v>
      </c>
      <c r="C7" s="19"/>
    </row>
    <row r="8" spans="1:5" ht="24.6" customHeight="1" x14ac:dyDescent="0.25">
      <c r="A8" s="18" t="s">
        <v>71</v>
      </c>
      <c r="B8" s="31">
        <v>6</v>
      </c>
      <c r="C8" s="19"/>
    </row>
    <row r="9" spans="1:5" ht="39.6" customHeight="1" x14ac:dyDescent="0.25">
      <c r="A9" s="18" t="s">
        <v>72</v>
      </c>
      <c r="B9" s="31" t="s">
        <v>122</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78</v>
      </c>
      <c r="B16" s="115">
        <f>IF(ISBLANK(B8),0,B6*B8)</f>
        <v>12</v>
      </c>
    </row>
    <row r="17" spans="1:2" ht="23.25" customHeight="1" x14ac:dyDescent="0.25">
      <c r="A17" s="26" t="s">
        <v>79</v>
      </c>
      <c r="B17" s="42">
        <f>IFERROR(B16*B7,0)</f>
        <v>1440</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0.12</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0.47</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zoomScaleNormal="100" workbookViewId="0"/>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c r="C5" s="6"/>
      <c r="D5" s="6"/>
      <c r="E5" s="6"/>
      <c r="F5" s="39"/>
    </row>
    <row r="6" spans="1:6" ht="29.85" customHeight="1" x14ac:dyDescent="0.25">
      <c r="A6" s="18" t="s">
        <v>84</v>
      </c>
      <c r="B6" s="45"/>
      <c r="C6" s="6"/>
      <c r="D6" s="6"/>
      <c r="E6" s="6"/>
      <c r="F6" s="6"/>
    </row>
    <row r="7" spans="1:6" ht="29.85" customHeight="1" x14ac:dyDescent="0.25">
      <c r="A7" s="18" t="s">
        <v>85</v>
      </c>
      <c r="B7" s="46"/>
      <c r="C7" s="6"/>
      <c r="D7" s="6"/>
      <c r="E7" s="6"/>
      <c r="F7" s="6"/>
    </row>
    <row r="8" spans="1:6" ht="29.85" customHeight="1" x14ac:dyDescent="0.25">
      <c r="A8" s="21" t="s">
        <v>86</v>
      </c>
      <c r="B8" s="47"/>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c r="B11" s="30"/>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0</v>
      </c>
      <c r="C28" s="42">
        <f>SUM(C11:C27)</f>
        <v>0</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c r="B5" s="30"/>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0</v>
      </c>
      <c r="C22" s="56">
        <f>SUM(C5:C21)</f>
        <v>0</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0.12</v>
      </c>
    </row>
    <row r="6" spans="1:4" ht="24.75" customHeight="1" x14ac:dyDescent="0.25">
      <c r="A6" s="18" t="s">
        <v>111</v>
      </c>
      <c r="B6" s="78">
        <f>IFERROR(Nutrients_from_future_land_use!C22-SuDS!G30-Nutrients_from_current_land_use!C28,0)</f>
        <v>0</v>
      </c>
    </row>
    <row r="7" spans="1:4" ht="24.75" customHeight="1" x14ac:dyDescent="0.25">
      <c r="A7" s="18" t="s">
        <v>112</v>
      </c>
      <c r="B7" s="78">
        <f>IFERROR(B5+B6,0)</f>
        <v>0.12</v>
      </c>
    </row>
    <row r="8" spans="1:4" ht="24.75" customHeight="1" x14ac:dyDescent="0.25">
      <c r="A8" s="18" t="s">
        <v>113</v>
      </c>
      <c r="B8" s="78">
        <f>IFERROR(IF(B7&lt;0,B7,B7*1.2),0)</f>
        <v>0.14399999999999999</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0.14000000000000001</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0.56000000000000005</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0.52038740372938774</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t="e">
        <f>VLOOKUP(Nutrients_from_current_land_use!B7,Value_look_up_tables!A197:I219,9,FALSE)</f>
        <v>#N/A</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t="e">
        <f>VLOOKUP(Nutrients_from_current_land_use!B7,Value_look_up_tables!A197:K219,10,FALSE)</f>
        <v>#N/A</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t="e">
        <f>VLOOKUP(Nutrients_from_current_land_use!B7,Value_look_up_tables!A197:N219,11,FALSE)</f>
        <v>#N/A</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e" cm="1" vm="1">
        <f t="array" ref="A280">_xlfn._xlws.SORT(_xlfn.UNIQUE(_xlfn._xlws.FILTER(Nutrients_from_future_land_use!$A$5:$A$21,Nutrients_from_future_land_use!$A$5:$A$21&lt;&gt;"")))</f>
        <v>#VALUE!</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b05111990a69ad7191b0c3d373f147c6">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b2db824f02fb3b5911e9b1e0e5df2db9"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96eaca5-39b3-438d-8979-960d5bd777f7" xsi:nil="true"/>
    <lcf76f155ced4ddcb4097134ff3c332f xmlns="d47016af-03f2-4368-8943-88c89bfe1dd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85281FFC-1CB8-4E14-AC74-255B8E9EBC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7016af-03f2-4368-8943-88c89bfe1ddd"/>
    <ds:schemaRef ds:uri="a96eaca5-39b3-438d-8979-960d5bd777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a96eaca5-39b3-438d-8979-960d5bd777f7"/>
    <ds:schemaRef ds:uri="d47016af-03f2-4368-8943-88c89bfe1dd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Dan Roycroft</cp:lastModifiedBy>
  <cp:revision/>
  <dcterms:created xsi:type="dcterms:W3CDTF">2021-10-14T13:24:34Z</dcterms:created>
  <dcterms:modified xsi:type="dcterms:W3CDTF">2025-10-24T10:36:39Z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