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4000 SERIES/24124 Collingbourne Kingston NN/2025/"/>
    </mc:Choice>
  </mc:AlternateContent>
  <xr:revisionPtr revIDLastSave="22" documentId="8_{806D6D02-163B-4B8C-AF0D-6F451693D865}" xr6:coauthVersionLast="47" xr6:coauthVersionMax="47" xr10:uidLastSave="{46AF27F5-7616-43C2-A4E7-76844DBD0E5C}"/>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25820" windowHeight="1550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Nutrients_from_wastewater!$A$3:$C$22</definedName>
    <definedName name="_xlnm.Print_Area" localSheetId="4">SuDS!$A$3:$H$30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<sst xmlns="http://schemas.openxmlformats.org/spreadsheetml/2006/main" count="1104" uniqueCount="417">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</sst>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2" zoomScale="70" zoomScaleNormal="70" workbookViewId="0">
      <selection activeCell="D13" sqref="D13"/>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46082</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1</v>
      </c>
      <c r="C8" s="19"/>
    </row>
    <row r="9" spans="1:5" ht="39.65" customHeight="1" x14ac:dyDescent="0.35">
      <c r="A9" s="18" t="s">
        <v>72</v>
      </c>
      <c r="B9" s="31" t="s">
        <v>163</v>
      </c>
      <c r="C9" s="19"/>
    </row>
    <row r="10" spans="1:5" ht="24.65" customHeight="1" x14ac:dyDescent="0.3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1.6</v>
      </c>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5">
      <c r="A16" s="25" t="s">
        <v>78</v>
      </c>
      <c r="B16" s="115">
        <f>IF(ISBLANK(B8),0,B6*B8)</f>
        <v>2.4</v>
      </c>
    </row>
    <row r="17" spans="1:2" ht="23.25" customHeight="1" x14ac:dyDescent="0.35">
      <c r="A17" s="26" t="s">
        <v>79</v>
      </c>
      <c r="B17" s="42">
        <f>IFERROR(B16*B7,0)</f>
        <v>288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0.17</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0866141732283472" right="0.70866141732283472" top="0.74803149606299213" bottom="0.74803149606299213" header="0.31496062992125984" footer="0.31496062992125984"/>
  <pageSetup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zoomScale="60" zoomScaleNormal="60" workbookViewId="0">
      <selection activeCell="B11" sqref="B11"/>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376</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239</v>
      </c>
      <c r="B11" s="30">
        <v>0.15</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1.695788681018786E-2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0.15</v>
      </c>
      <c r="C28" s="42">
        <f>SUM(C11:C27)</f>
        <v>1.695788681018786E-2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scale="4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T10" sqref="T10"/>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0.15</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0.24770533903499989</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0.15</v>
      </c>
      <c r="C22" s="56">
        <f>SUM(C5:C21)</f>
        <v>0.24770533903499989</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abSelected="1" topLeftCell="A2" zoomScale="40" zoomScaleNormal="40" workbookViewId="0">
      <selection activeCell="A3" sqref="A3:H30"/>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0866141732283472" right="0.70866141732283472" top="0.74803149606299213" bottom="0.74803149606299213" header="0.31496062992125984" footer="0.31496062992125984"/>
  <pageSetup paperSize="9" scale="31"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2" zoomScale="90" zoomScaleNormal="90" workbookViewId="0">
      <selection activeCell="D19" sqref="D19"/>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0.17</v>
      </c>
    </row>
    <row r="6" spans="1:4" ht="24.75" customHeight="1" x14ac:dyDescent="0.35">
      <c r="A6" s="18" t="s">
        <v>111</v>
      </c>
      <c r="B6" s="78">
        <f>IFERROR(Nutrients_from_future_land_use!C22-SuDS!G30-Nutrients_from_current_land_use!C28,0)</f>
        <v>0.23074745222481202</v>
      </c>
    </row>
    <row r="7" spans="1:4" ht="24.75" customHeight="1" x14ac:dyDescent="0.35">
      <c r="A7" s="18" t="s">
        <v>112</v>
      </c>
      <c r="B7" s="78">
        <f>IFERROR(B5+B6,0)</f>
        <v>0.40074745222481201</v>
      </c>
    </row>
    <row r="8" spans="1:4" ht="24.75" customHeight="1" x14ac:dyDescent="0.35">
      <c r="A8" s="18" t="s">
        <v>113</v>
      </c>
      <c r="B8" s="78">
        <f>IFERROR(IF(B7&lt;0,B7,B7*1.2),0)</f>
        <v>0.4808969426697744</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0.48</v>
      </c>
    </row>
    <row r="11" spans="1:4" ht="24.75" customHeight="1" x14ac:dyDescent="0.3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0866141732283472" right="0.70866141732283472" top="0.74803149606299213" bottom="0.74803149606299213" header="0.31496062992125984" footer="0.31496062992125984"/>
  <pageSetup paperSize="9" scale="7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ht="28"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Traves</dc:creator>
  <cp:keywords/>
  <dc:description/>
  <cp:lastModifiedBy>Andrew Traves</cp:lastModifiedBy>
  <cp:revision/>
  <cp:lastPrinted>2025-06-10T09:22:52Z</cp:lastPrinted>
  <dcterms:created xsi:type="dcterms:W3CDTF">2021-10-14T13:24:34Z</dcterms:created>
  <dcterms:modified xsi:type="dcterms:W3CDTF">2025-06-10T09:22:52Z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