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defaultThemeVersion="166925"/>
  <mc:AlternateContent xmlns:mc="http://schemas.openxmlformats.org/markup-compatibility/2006">
    <mc:Choice Requires="x15">
      <x15ac:absPath xmlns:x15ac="http://schemas.microsoft.com/office/spreadsheetml/2010/11/ac" url="C:\Users\patrick.olshansky\Downloads\"/>
    </mc:Choice>
  </mc:AlternateContent>
  <xr:revisionPtr revIDLastSave="0" documentId="8_{E99EAD22-12CB-4F9A-859B-A7A5A4D97897}" xr6:coauthVersionLast="47" xr6:coauthVersionMax="47" xr10:uidLastSave="{00000000-0000-0000-0000-000000000000}"/>
  <workbookProtection workbookAlgorithmName="SHA-512" workbookHashValue="/jHHEyW0h65ruhzHmOxxZakC6HD7gfvZF1ZUKZALEW1HqhTiIvj2QtDOfGKQl/RbQw2+ojoDTkUy1lRkaAgJtw==" workbookSaltValue="im/UQLKE4inT0M5AjfRn2Q==" workbookSpinCount="100000" lockStructure="1"/>
  <bookViews>
    <workbookView xWindow="-120" yWindow="-163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<sst xmlns="http://schemas.openxmlformats.org/spreadsheetml/2006/main" count="1104" uniqueCount="417">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</sst>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22" zoomScaleNormal="100" workbookViewId="0">
      <selection activeCell="A20" sqref="A20"/>
    </sheetView>
  </sheetViews>
  <sheetFormatPr defaultColWidth="8.7265625" defaultRowHeight="15.5" x14ac:dyDescent="0.35"/>
  <cols>
    <col min="1" max="1" width="124.26953125" style="6" customWidth="1"/>
    <col min="2" max="2" width="44.7265625" style="6" customWidth="1"/>
    <col min="3" max="207" width="8.54296875" style="6" customWidth="1"/>
    <col min="208" max="16384" width="8.7265625" style="6"/>
  </cols>
  <sheetData>
    <row r="1" spans="1:2" ht="50.65" customHeight="1" x14ac:dyDescent="0.35">
      <c r="A1" s="5" t="s">
        <v>0</v>
      </c>
    </row>
    <row r="2" spans="1:2" ht="23.6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6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65" customHeight="1" x14ac:dyDescent="0.35">
      <c r="A32" s="7" t="s">
        <v>37</v>
      </c>
    </row>
    <row r="33" spans="1:2" ht="53.15" customHeight="1" x14ac:dyDescent="0.35">
      <c r="A33" s="7" t="s">
        <v>38</v>
      </c>
    </row>
    <row r="34" spans="1:2" ht="43.5" customHeight="1" x14ac:dyDescent="0.35">
      <c r="A34" s="7" t="s">
        <v>39</v>
      </c>
    </row>
    <row r="35" spans="1:2" ht="40.15"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15" customHeight="1" x14ac:dyDescent="0.35">
      <c r="A41" s="8" t="s">
        <v>46</v>
      </c>
    </row>
    <row r="42" spans="1:2" ht="37.5" customHeight="1" x14ac:dyDescent="0.35">
      <c r="A42" s="9" t="s">
        <v>47</v>
      </c>
      <c r="B42" s="13"/>
    </row>
    <row r="43" spans="1:2" ht="41.65" customHeight="1" x14ac:dyDescent="0.35">
      <c r="A43" s="113" t="s">
        <v>48</v>
      </c>
      <c r="B43" s="14"/>
    </row>
    <row r="44" spans="1:2" ht="27" customHeight="1" x14ac:dyDescent="0.35">
      <c r="A44" s="113" t="s">
        <v>49</v>
      </c>
      <c r="B44" s="14"/>
    </row>
    <row r="45" spans="1:2" ht="42.65" customHeight="1" x14ac:dyDescent="0.35">
      <c r="A45" s="11" t="s">
        <v>50</v>
      </c>
      <c r="B45" s="14"/>
    </row>
    <row r="46" spans="1:2" ht="41.65" customHeight="1" x14ac:dyDescent="0.35">
      <c r="A46" s="114" t="s">
        <v>51</v>
      </c>
      <c r="B46" s="14"/>
    </row>
    <row r="47" spans="1:2" ht="37.15" customHeight="1" x14ac:dyDescent="0.35">
      <c r="A47" s="8" t="s">
        <v>52</v>
      </c>
    </row>
    <row r="48" spans="1:2" ht="56.65" customHeight="1" x14ac:dyDescent="0.35">
      <c r="A48" s="7" t="s">
        <v>53</v>
      </c>
    </row>
    <row r="49" spans="1:1" ht="208.15" customHeight="1" x14ac:dyDescent="0.35">
      <c r="A49" s="7" t="s">
        <v>54</v>
      </c>
    </row>
    <row r="50" spans="1:1" ht="29.15" customHeight="1" x14ac:dyDescent="0.35">
      <c r="A50" s="16" t="s">
        <v>55</v>
      </c>
    </row>
    <row r="51" spans="1:1" ht="35.6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70" zoomScaleNormal="70" workbookViewId="0">
      <selection activeCell="B10" sqref="B10"/>
    </sheetView>
  </sheetViews>
  <sheetFormatPr defaultColWidth="8.7265625" defaultRowHeight="14.5" x14ac:dyDescent="0.35"/>
  <cols>
    <col min="1" max="1" width="120.7265625" style="17" customWidth="1"/>
    <col min="2" max="2" width="33.54296875" style="17" customWidth="1"/>
    <col min="3" max="3" width="26.26953125" style="17" customWidth="1"/>
    <col min="4" max="6" width="30.54296875" style="17" customWidth="1"/>
    <col min="7" max="360" width="8.54296875" style="17" customWidth="1"/>
    <col min="361" max="16384" width="8.7265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1</v>
      </c>
      <c r="C8" s="19"/>
    </row>
    <row r="9" spans="1:5" ht="39.65" customHeight="1" x14ac:dyDescent="0.35">
      <c r="A9" s="18" t="s">
        <v>72</v>
      </c>
      <c r="B9" s="31" t="s">
        <v>128</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8</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5">
      <c r="A16" s="25" t="s">
        <v>78</v>
      </c>
      <c r="B16" s="115">
        <f>IF(ISBLANK(B8),0,B6*B8)</f>
        <v>2.4</v>
      </c>
    </row>
    <row r="17" spans="1:2" ht="23.25" customHeight="1" x14ac:dyDescent="0.35">
      <c r="A17" s="26" t="s">
        <v>79</v>
      </c>
      <c r="B17" s="42">
        <f>IFERROR(B16*B7,0)</f>
        <v>288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0.84</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0" zoomScaleNormal="60" workbookViewId="0">
      <selection activeCell="B11" sqref="B11"/>
    </sheetView>
  </sheetViews>
  <sheetFormatPr defaultColWidth="9.26953125" defaultRowHeight="14" x14ac:dyDescent="0.35"/>
  <cols>
    <col min="1" max="1" width="90.26953125" style="37" customWidth="1"/>
    <col min="2" max="2" width="27.26953125" style="37" customWidth="1"/>
    <col min="3" max="3" width="24.26953125" style="37" customWidth="1"/>
    <col min="4" max="4" width="124.7265625" style="37" customWidth="1"/>
    <col min="5" max="386" width="8.54296875" style="37" customWidth="1"/>
    <col min="387" max="16384" width="9.2695312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375</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15" customHeight="1" x14ac:dyDescent="0.35">
      <c r="A11" s="48" t="s">
        <v>350</v>
      </c>
      <c r="B11" s="30">
        <v>0.17</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0.1929655935899999</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15"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15"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15"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15"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15"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15"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15"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15"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15"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15"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15"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15"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15"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15"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15"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15"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0.17</v>
      </c>
      <c r="C28" s="42">
        <f>SUM(C11:C27)</f>
        <v>0.1929655935899999</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60" zoomScaleNormal="60" workbookViewId="0">
      <selection activeCell="B5" sqref="B5"/>
    </sheetView>
  </sheetViews>
  <sheetFormatPr defaultColWidth="9.26953125" defaultRowHeight="14" x14ac:dyDescent="0.3"/>
  <cols>
    <col min="1" max="1" width="67.7265625" style="52" customWidth="1"/>
    <col min="2" max="2" width="22.7265625" style="52" customWidth="1"/>
    <col min="3" max="3" width="24.54296875" style="52" customWidth="1"/>
    <col min="4" max="473" width="8.54296875" style="52" customWidth="1"/>
    <col min="474" max="16384" width="9.2695312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0.17</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0.2637196445729999</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0.17</v>
      </c>
      <c r="C22" s="56">
        <f>SUM(C5:C21)</f>
        <v>0.2637196445729999</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50" zoomScaleNormal="50" workbookViewId="0"/>
  </sheetViews>
  <sheetFormatPr defaultColWidth="9.26953125" defaultRowHeight="14" x14ac:dyDescent="0.35"/>
  <cols>
    <col min="1" max="1" width="132.26953125" style="65" customWidth="1"/>
    <col min="2" max="3" width="19.7265625" style="65" customWidth="1"/>
    <col min="4" max="4" width="22.26953125" style="65" customWidth="1"/>
    <col min="5" max="5" width="60.7265625" style="65" customWidth="1"/>
    <col min="6" max="6" width="23" style="65" customWidth="1"/>
    <col min="7" max="7" width="23.7265625" style="65" customWidth="1"/>
    <col min="8" max="8" width="117.26953125" style="65" customWidth="1"/>
    <col min="9" max="471" width="8.54296875" style="65" customWidth="1"/>
    <col min="472" max="16384" width="9.2695312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26953125" defaultRowHeight="14" x14ac:dyDescent="0.35"/>
  <cols>
    <col min="1" max="1" width="78.7265625" style="65" customWidth="1"/>
    <col min="2" max="2" width="30.7265625" style="65" customWidth="1"/>
    <col min="3" max="4" width="40.54296875" style="65" customWidth="1"/>
    <col min="5" max="466" width="8.54296875" style="65" customWidth="1"/>
    <col min="467" max="16384" width="9.2695312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0.84</v>
      </c>
    </row>
    <row r="6" spans="1:4" ht="24.75" customHeight="1" x14ac:dyDescent="0.35">
      <c r="A6" s="18" t="s">
        <v>111</v>
      </c>
      <c r="B6" s="78">
        <f>IFERROR(Nutrients_from_future_land_use!C22-SuDS!G30-Nutrients_from_current_land_use!C28,0)</f>
        <v>7.0754050983E-2</v>
      </c>
    </row>
    <row r="7" spans="1:4" ht="24.75" customHeight="1" x14ac:dyDescent="0.35">
      <c r="A7" s="18" t="s">
        <v>112</v>
      </c>
      <c r="B7" s="78">
        <f>IFERROR(B5+B6,0)</f>
        <v>0.910754050983</v>
      </c>
    </row>
    <row r="8" spans="1:4" ht="24.75" customHeight="1" x14ac:dyDescent="0.35">
      <c r="A8" s="18" t="s">
        <v>113</v>
      </c>
      <c r="B8" s="78">
        <f>IFERROR(IF(B7&lt;0,B7,B7*1.2),0)</f>
        <v>1.0929048611796</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1.0900000000000001</v>
      </c>
    </row>
    <row r="11" spans="1:4" ht="24.75" customHeight="1" x14ac:dyDescent="0.3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 zoomScaleNormal="100" workbookViewId="0">
      <selection activeCell="B9" sqref="B9"/>
    </sheetView>
  </sheetViews>
  <sheetFormatPr defaultColWidth="65.453125" defaultRowHeight="14" x14ac:dyDescent="0.3"/>
  <cols>
    <col min="1" max="1" width="47.26953125" style="88" customWidth="1"/>
    <col min="2" max="4" width="15.7265625" style="88" customWidth="1"/>
    <col min="5" max="5" width="25.7265625" style="88" customWidth="1"/>
    <col min="6" max="6" width="79.7265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1</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1</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2</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8</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8</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1</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8</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8996AEEC743F4FB4D2A277075A5F8A" ma:contentTypeVersion="22" ma:contentTypeDescription="Create a new document." ma:contentTypeScope="" ma:versionID="a3f7f485a10219c6dbd94c9cdb703f9a">
  <xsd:schema xmlns:xsd="http://www.w3.org/2001/XMLSchema" xmlns:xs="http://www.w3.org/2001/XMLSchema" xmlns:p="http://schemas.microsoft.com/office/2006/metadata/properties" xmlns:ns2="9933895d-1a95-4107-8e75-1fd8a727c9d5" xmlns:ns3="b3a83af2-1116-4737-b0e0-5a208f889514" targetNamespace="http://schemas.microsoft.com/office/2006/metadata/properties" ma:root="true" ma:fieldsID="17c30a7cadb3051ef15d1af744fdd713" ns2:_="" ns3:_="">
    <xsd:import namespace="9933895d-1a95-4107-8e75-1fd8a727c9d5"/>
    <xsd:import namespace="b3a83af2-1116-4737-b0e0-5a208f88951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3895d-1a95-4107-8e75-1fd8a727c9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bf2cc9d-382f-4575-8183-434fc594fd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Thumbnail" ma:index="27"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a83af2-1116-4737-b0e0-5a208f88951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c116c62-f883-46ae-b46d-9db8704f184b}" ma:internalName="TaxCatchAll" ma:showField="CatchAllData" ma:web="b3a83af2-1116-4737-b0e0-5a208f889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b3a83af2-1116-4737-b0e0-5a208f889514" xsi:nil="true"/>
    <lcf76f155ced4ddcb4097134ff3c332f xmlns="9933895d-1a95-4107-8e75-1fd8a727c9d5">
      <Terms xmlns="http://schemas.microsoft.com/office/infopath/2007/PartnerControls"/>
    </lcf76f155ced4ddcb4097134ff3c332f>
    <Thumbnail xmlns="9933895d-1a95-4107-8e75-1fd8a727c9d5" xsi:nil="true"/>
    <Image xmlns="9933895d-1a95-4107-8e75-1fd8a727c9d5"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0F213B-0BF4-408D-B745-D287F2372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33895d-1a95-4107-8e75-1fd8a727c9d5"/>
    <ds:schemaRef ds:uri="b3a83af2-1116-4737-b0e0-5a208f889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b3a83af2-1116-4737-b0e0-5a208f889514"/>
    <ds:schemaRef ds:uri="9933895d-1a95-4107-8e75-1fd8a727c9d5"/>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Olshansky, Patrick</cp:lastModifiedBy>
  <cp:revision/>
  <dcterms:created xsi:type="dcterms:W3CDTF">2021-10-14T13:24:34Z</dcterms:created>
  <dcterms:modified xsi:type="dcterms:W3CDTF">2025-06-05T11:26:35Z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0x010100B98996AEEC743F4FB4D2A277075A5F8A</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